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Klasyfikacja roczna" sheetId="2" r:id="rId2"/>
    <sheet name="Dodatkowe informacje 1" sheetId="3" r:id="rId3"/>
    <sheet name="Średnia uczniów" sheetId="4" r:id="rId4"/>
    <sheet name="Dodatkowe informacje 2" sheetId="5" r:id="rId5"/>
    <sheet name="Zachowanie" sheetId="6" r:id="rId6"/>
    <sheet name="Informacje o uczniach" sheetId="7" r:id="rId7"/>
  </sheets>
  <definedNames>
    <definedName name="_xlnm._FilterDatabase" localSheetId="2" hidden="1">'Średnia uczniów'!$A$1:$C$1</definedName>
    <definedName name="_xlnm._FilterDatabase" localSheetId="5" hidden="1">'Informacje o uczniach'!$B$117:$E$117</definedName>
  </definedNames>
  <calcPr fullCalcOnLoad="1"/>
</workbook>
</file>

<file path=xl/calcChain.xml><?xml version="1.0" encoding="utf-8"?>
<calcChain xmlns="http://schemas.openxmlformats.org/spreadsheetml/2006/main">
  <c r="AC47" i="2" l="1"/>
</calcChain>
</file>

<file path=xl/sharedStrings.xml><?xml version="1.0" encoding="utf-8"?>
<sst xmlns="http://schemas.openxmlformats.org/spreadsheetml/2006/main" count="1022" uniqueCount="217">
  <si>
    <t>Nr w dzienniku</t>
  </si>
  <si>
    <t>Uczeń</t>
  </si>
  <si>
    <t>Zachowanie</t>
  </si>
  <si>
    <t>Nazwa przedmiotu</t>
  </si>
  <si>
    <t>Liczba ocen</t>
  </si>
  <si>
    <t>Liczba opusz. godz.</t>
  </si>
  <si>
    <t>Liczba spóźnień</t>
  </si>
  <si>
    <t>Frekwencja w % semestr 1</t>
  </si>
  <si>
    <t>Frekwencja w % semestr 2</t>
  </si>
  <si>
    <t>Frekwencja w % podsumowanie roczne</t>
  </si>
  <si>
    <t>Średnia ocen</t>
  </si>
  <si>
    <t>Religia</t>
  </si>
  <si>
    <t>Język polski</t>
  </si>
  <si>
    <t>Język angielski</t>
  </si>
  <si>
    <t>Historia</t>
  </si>
  <si>
    <t>Matematyka</t>
  </si>
  <si>
    <t>Przyroda</t>
  </si>
  <si>
    <t>Muzyka</t>
  </si>
  <si>
    <t>Plastyka</t>
  </si>
  <si>
    <t>Technika</t>
  </si>
  <si>
    <t>Informatyka</t>
  </si>
  <si>
    <t>Wychowanie fizyczne</t>
  </si>
  <si>
    <t>Wychowanie do życia w rodzinie</t>
  </si>
  <si>
    <t>celujących</t>
  </si>
  <si>
    <t>bardzo dobrych</t>
  </si>
  <si>
    <t>dobrych</t>
  </si>
  <si>
    <t>dostatecznych</t>
  </si>
  <si>
    <t>dopuszczających</t>
  </si>
  <si>
    <t>niedostatecznych</t>
  </si>
  <si>
    <t>nieklasyfikowanych</t>
  </si>
  <si>
    <t>zwolnionych</t>
  </si>
  <si>
    <t>uczestniczących</t>
  </si>
  <si>
    <t>uspr.</t>
  </si>
  <si>
    <t>nieuspr.</t>
  </si>
  <si>
    <t>razem</t>
  </si>
  <si>
    <t>Gawlak Paweł Krystian</t>
  </si>
  <si>
    <t>bardzo dobre</t>
  </si>
  <si>
    <t>u</t>
  </si>
  <si>
    <t>Gizicki Jakub Zbigniew</t>
  </si>
  <si>
    <t>wzorowe</t>
  </si>
  <si>
    <t>Gryboś Zuzanna Dominika</t>
  </si>
  <si>
    <t>Gumulak Błażej Paweł</t>
  </si>
  <si>
    <t>Klóska Emilia Weronika</t>
  </si>
  <si>
    <t>Kulig Michał Mateusz</t>
  </si>
  <si>
    <t/>
  </si>
  <si>
    <t>Musialska Zuzanna Kamila</t>
  </si>
  <si>
    <t>Nosal Liliana Maria</t>
  </si>
  <si>
    <t>Pawlik Aleksandra Kinga</t>
  </si>
  <si>
    <t>Pawlik Jakub</t>
  </si>
  <si>
    <t>dobre</t>
  </si>
  <si>
    <t>Pustułka Mikołaj Adam</t>
  </si>
  <si>
    <t>Rams Julia</t>
  </si>
  <si>
    <t>Rosiek Wiktoria</t>
  </si>
  <si>
    <t>Szczęsny Wiktor Stanisław "SzcWik"</t>
  </si>
  <si>
    <t>Śliwa Weronika</t>
  </si>
  <si>
    <t>Tokarczyk Julia Maria</t>
  </si>
  <si>
    <t>Tomasiak Maciej Michał</t>
  </si>
  <si>
    <t>Tomasiak Małgorzata</t>
  </si>
  <si>
    <t>Tomasiak Martyna Maria</t>
  </si>
  <si>
    <t>Tomasiak Sebastian Daniel "TomSeb"</t>
  </si>
  <si>
    <t>Zabrzeski Jakub Maksymilian</t>
  </si>
  <si>
    <t>Liczba uczniów</t>
  </si>
  <si>
    <t>bez ocen niedostatecznych</t>
  </si>
  <si>
    <t>z 1-2 ocenami ndst.</t>
  </si>
  <si>
    <t>z 3 i więcej ocenami ndst.</t>
  </si>
  <si>
    <t>Średnia przedmiotu</t>
  </si>
  <si>
    <t>Kolor</t>
  </si>
  <si>
    <t>Legenda przedmiotów</t>
  </si>
  <si>
    <t>komórka biała - obowiązkowy</t>
  </si>
  <si>
    <t>komórka czerwona - dodatkowy</t>
  </si>
  <si>
    <t>komórka zielona - uzupełniający</t>
  </si>
  <si>
    <t>komórka żółta - w profilu (w Liceum profilowanym)</t>
  </si>
  <si>
    <t>komórka błękitna - strona w dzienniku</t>
  </si>
  <si>
    <t>komórka szara - nie obowiązuje</t>
  </si>
  <si>
    <t>komórka fioletowa - inny</t>
  </si>
  <si>
    <t>Dodatkowe informacje dla 2 semestru w roku szkolnym 2020/2021</t>
  </si>
  <si>
    <t>Oddział</t>
  </si>
  <si>
    <t>4a</t>
  </si>
  <si>
    <t>Wychowawca</t>
  </si>
  <si>
    <t>Kulig Dagmara [DK]</t>
  </si>
  <si>
    <t>Stan oddziału w dniu 1 IX</t>
  </si>
  <si>
    <t>w dniu 14.07.2021</t>
  </si>
  <si>
    <t>Liczba uczniów ze średnią 3,5 - 4</t>
  </si>
  <si>
    <t>Liczba uczniów ze średnią 4,01 - 4,74</t>
  </si>
  <si>
    <t>Liczba uczniów ze śr. 4,75 i pow.</t>
  </si>
  <si>
    <t>Najwyższa średnia ocena w oddziale</t>
  </si>
  <si>
    <t>Najniższa średnia ocena w oddziale</t>
  </si>
  <si>
    <t>Uczniowie, którzy ubyli (+daty)</t>
  </si>
  <si>
    <t>przybyli (+daty)</t>
  </si>
  <si>
    <t>Kulig Michał Mateusz - 02.10.2020</t>
  </si>
  <si>
    <t>Tomasiak Sebastian Daniel - 01.09.2020</t>
  </si>
  <si>
    <t>Bez ocen niedost. jest</t>
  </si>
  <si>
    <t>uczniów, co stanowi</t>
  </si>
  <si>
    <t>%</t>
  </si>
  <si>
    <t>Z dwiema ocenami niedostatecznymi jest</t>
  </si>
  <si>
    <t>Z jedną oceną niedostateczną jest</t>
  </si>
  <si>
    <t>Z trzema i więcej ocenami niedostatecznymi jest</t>
  </si>
  <si>
    <t>Uczniowie z ocenami ndst.</t>
  </si>
  <si>
    <t>przedmiot (przedmioty)</t>
  </si>
  <si>
    <t>prowadzący</t>
  </si>
  <si>
    <t>nieobecność usprawiedliwiona</t>
  </si>
  <si>
    <t>nieobecność nieusprawiedliwiona</t>
  </si>
  <si>
    <t>Uczniowie wyróżniający się w nauce</t>
  </si>
  <si>
    <t>śr. ocena</t>
  </si>
  <si>
    <t>frekwencja %</t>
  </si>
  <si>
    <t>Uczniowie ze 100% frekwencją:</t>
  </si>
  <si>
    <t>Zestawienie ocen z przedmiotów:</t>
  </si>
  <si>
    <t>śred. ocena oddziału</t>
  </si>
  <si>
    <t>Zestawienie ocen z zachowania:</t>
  </si>
  <si>
    <t>nagannych</t>
  </si>
  <si>
    <t>nieodpowiednich</t>
  </si>
  <si>
    <t>poprawnych</t>
  </si>
  <si>
    <t>wzorowych</t>
  </si>
  <si>
    <t>Uczniowie z ocenami wzorowymi:</t>
  </si>
  <si>
    <t>Gizicki Jakub Zbigniew
Gumulak Błażej Paweł
Nosal Liliana Maria
Pawlik Aleksandra Kinga
Rams Julia
Rosiek Wiktoria
Tokarczyk Julia Maria
Tomasiak Maciej Michał
Tomasiak Małgorzata
Tomasiak Martyna Maria</t>
  </si>
  <si>
    <t>Numer w dzienniku</t>
  </si>
  <si>
    <t>Dane ucznia</t>
  </si>
  <si>
    <t>Średnia</t>
  </si>
  <si>
    <t>Dodatkowe informacje dla oddziału 4a w roku szkolnym 2020/2021</t>
  </si>
  <si>
    <t>Dane podstawowe</t>
  </si>
  <si>
    <t>Wychowawca: Kulig Dagmara [DK]</t>
  </si>
  <si>
    <t>Liczba uczniów w dniu</t>
  </si>
  <si>
    <t>Dzień</t>
  </si>
  <si>
    <t>01.09.2020</t>
  </si>
  <si>
    <t>20.09.2020</t>
  </si>
  <si>
    <t>30.09.2020</t>
  </si>
  <si>
    <t>02.01.2021</t>
  </si>
  <si>
    <t>31.03.2021</t>
  </si>
  <si>
    <t>10.04.2021</t>
  </si>
  <si>
    <t>10.06.2021</t>
  </si>
  <si>
    <t>14.07.2021</t>
  </si>
  <si>
    <t>Frekwencja na dzień klasyfikacji</t>
  </si>
  <si>
    <t>Frekwencja</t>
  </si>
  <si>
    <t>Stan %</t>
  </si>
  <si>
    <t>Liczba ocen w oddziale</t>
  </si>
  <si>
    <t>Liczba</t>
  </si>
  <si>
    <t>Uczniowie</t>
  </si>
  <si>
    <t>Oceny</t>
  </si>
  <si>
    <t>Celujący</t>
  </si>
  <si>
    <t>Bardzo dobry</t>
  </si>
  <si>
    <t>Dobry</t>
  </si>
  <si>
    <t>poprawne</t>
  </si>
  <si>
    <t>nieklasyfikowani</t>
  </si>
  <si>
    <t>Dostateczny</t>
  </si>
  <si>
    <t>nieodpowiednie</t>
  </si>
  <si>
    <t>Dopuszczający</t>
  </si>
  <si>
    <t>naganne</t>
  </si>
  <si>
    <t>Niedostateczny</t>
  </si>
  <si>
    <t>Nieklasyfikowany</t>
  </si>
  <si>
    <t>Liczba uczniów klasyfikowanych/promowanych</t>
  </si>
  <si>
    <t>Promowani</t>
  </si>
  <si>
    <t>Promowani z wyróżnieniem</t>
  </si>
  <si>
    <t>Niepromowani</t>
  </si>
  <si>
    <t>Średnia uczniów</t>
  </si>
  <si>
    <t>Opis</t>
  </si>
  <si>
    <t>Dane</t>
  </si>
  <si>
    <t>Liczba uczniów ze średnią poniżej 3</t>
  </si>
  <si>
    <t>Liczba uczniów ze średnią 3 - 3,5</t>
  </si>
  <si>
    <t>Liczba uczniów ze średnią powyżej 4,01 - 4,74</t>
  </si>
  <si>
    <t>Liczba uczniów z egzaminami</t>
  </si>
  <si>
    <t>Rodzaj egzaminu</t>
  </si>
  <si>
    <t>Egzamin poprawkowy</t>
  </si>
  <si>
    <t>Egzamin klasyfikacyjny</t>
  </si>
  <si>
    <t>Dane ogólne</t>
  </si>
  <si>
    <t>Zmiana uczniów w oddziale</t>
  </si>
  <si>
    <t>Uczniowie, którzy przybyli</t>
  </si>
  <si>
    <t>Uczniowie, którzy ubyli</t>
  </si>
  <si>
    <t>Uczniowie ze 100% frekwencją</t>
  </si>
  <si>
    <t>L.p.</t>
  </si>
  <si>
    <t>Nazwisko imiona</t>
  </si>
  <si>
    <t>Uczniowie wyróżniający się w nauce (średnia powyżej 4,75; zachowanie min. bardzo dobre)</t>
  </si>
  <si>
    <t>%frekwencji</t>
  </si>
  <si>
    <t>Uczniowie zwolnieni z zajęć</t>
  </si>
  <si>
    <t>Data zwolnienia od - do</t>
  </si>
  <si>
    <t>17.09.2020 - 18.09.2020</t>
  </si>
  <si>
    <t>21.09.2020 - 21.09.2020</t>
  </si>
  <si>
    <t>22.09.2020 - 24.09.2020</t>
  </si>
  <si>
    <t>23.09.2020 - 23.09.2020</t>
  </si>
  <si>
    <t>30.09.2020 - 02.10.2020</t>
  </si>
  <si>
    <t>05.10.2020 - 05.10.2020</t>
  </si>
  <si>
    <t>07.10.2020 - 07.10.2020</t>
  </si>
  <si>
    <t>08.10.2020 - 08.10.2020</t>
  </si>
  <si>
    <t>09.10.2020 - 09.10.2020</t>
  </si>
  <si>
    <t>19.10.2020 - 19.10.2020</t>
  </si>
  <si>
    <t>25.03.2021 - 25.03.2021</t>
  </si>
  <si>
    <t>26.03.2021 - 26.03.2021</t>
  </si>
  <si>
    <t>19.04.2021 - 19.04.2021</t>
  </si>
  <si>
    <t>17.05.2021 - 17.05.2021</t>
  </si>
  <si>
    <t>21.05.2021 - 21.05.2021</t>
  </si>
  <si>
    <t>01.06.2021 - 01.06.2021</t>
  </si>
  <si>
    <t>07.06.2021 - 07.06.2021</t>
  </si>
  <si>
    <t>14.06.2021 - 14.06.2021</t>
  </si>
  <si>
    <t>17.06.2021 - 17.06.2021</t>
  </si>
  <si>
    <t>Uczniowie zwolnieni z zajęć - religia</t>
  </si>
  <si>
    <t>10.05.2021 - 10.05.2021</t>
  </si>
  <si>
    <t>Uczniowie zwolnieni z zajęć - język polski</t>
  </si>
  <si>
    <t>06.10.2020 - 06.10.2020</t>
  </si>
  <si>
    <t>02.06.2021 - 02.06.2021</t>
  </si>
  <si>
    <t>Uczniowie zwolnieni z zajęć - język angielski</t>
  </si>
  <si>
    <t>04.05.2021 - 04.05.2021</t>
  </si>
  <si>
    <t>06.05.2021 - 06.05.2021</t>
  </si>
  <si>
    <t>Uczniowie zwolnieni z zajęć - historia</t>
  </si>
  <si>
    <t>29.03.2021 - 29.03.2021</t>
  </si>
  <si>
    <t>Uczniowie zwolnieni z zajęć - matematyka</t>
  </si>
  <si>
    <t>30.04.2021 - 30.04.2021</t>
  </si>
  <si>
    <t>Uczniowie zwolnieni z zajęć - przyroda</t>
  </si>
  <si>
    <t>Uczniowie zwolnieni z zajęć - muzyka</t>
  </si>
  <si>
    <t>05.05.2021 - 05.05.2021</t>
  </si>
  <si>
    <t>Uczniowie zwolnieni z zajęć - plastyka</t>
  </si>
  <si>
    <t>Uczniowie zwolnieni z zajęć - informatyka</t>
  </si>
  <si>
    <t>23.02.2021 - 23.02.2021</t>
  </si>
  <si>
    <t>Uczniowie zwolnieni z zajęć - wychowanie fizyczne</t>
  </si>
  <si>
    <t>Adnotacja o poziomie nauczania języka obcego nowożytnego uczniów</t>
  </si>
  <si>
    <t>Przedmiot</t>
  </si>
  <si>
    <t>Adnotacja</t>
  </si>
  <si>
    <t>II.1.</t>
  </si>
  <si>
    <t>Uczniowie, którzy otrzymują świadectwo z wyróżnieniem</t>
  </si>
</sst>
</file>

<file path=xl/styles.xml><?xml version="1.0" encoding="utf-8"?>
<styleSheet xmlns="http://schemas.openxmlformats.org/spreadsheetml/2006/main">
  <fonts count="6">
    <font>
      <sz val="10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i/>
      <sz val="10"/>
      <color theme="1"/>
      <name val="Calibri"/>
      <family val="2"/>
    </font>
    <font>
      <sz val="8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4DCF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AA384"/>
        <bgColor indexed="64"/>
      </patternFill>
    </fill>
    <fill>
      <patternFill patternType="solid">
        <fgColor rgb="FFC3E07E"/>
        <bgColor indexed="64"/>
      </patternFill>
    </fill>
    <fill>
      <patternFill patternType="solid">
        <fgColor rgb="FFFCF09E"/>
        <bgColor indexed="64"/>
      </patternFill>
    </fill>
    <fill>
      <patternFill patternType="solid">
        <fgColor rgb="FFD7E0E8"/>
        <bgColor indexed="64"/>
      </patternFill>
    </fill>
    <fill>
      <patternFill patternType="solid">
        <fgColor rgb="FFB7B6B6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/>
      <bottom/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/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/>
      <top/>
      <bottom style="medium">
        <color auto="1"/>
      </bottom>
    </border>
    <border>
      <left style="medium">
        <color auto="1"/>
      </left>
      <right/>
      <top/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/>
      <bottom/>
    </border>
    <border>
      <left/>
      <right style="thin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/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/>
      <top/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/>
      <right/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</borders>
  <cellStyleXfs count="20">
    <xf numFmtId="0" fontId="0" fillId="0" borderId="0">
      <alignment horizontal="center"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09">
    <xf numFmtId="0" fontId="0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 textRotation="90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textRotation="90" wrapText="1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textRotation="90" wrapText="1"/>
    </xf>
    <xf numFmtId="0" fontId="0" fillId="0" borderId="20" xfId="0" applyFont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textRotation="90" wrapText="1"/>
    </xf>
    <xf numFmtId="0" fontId="0" fillId="0" borderId="22" xfId="0" applyFont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 textRotation="90" wrapText="1"/>
    </xf>
    <xf numFmtId="0" fontId="0" fillId="2" borderId="19" xfId="0" applyFont="1" applyFill="1" applyBorder="1" applyAlignment="1">
      <alignment horizontal="center" vertical="center" textRotation="90" wrapText="1"/>
    </xf>
    <xf numFmtId="0" fontId="0" fillId="0" borderId="23" xfId="0" applyFont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 textRotation="90" wrapText="1"/>
    </xf>
    <xf numFmtId="0" fontId="0" fillId="0" borderId="24" xfId="0" applyFont="1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 wrapText="1"/>
    </xf>
    <xf numFmtId="0" fontId="0" fillId="2" borderId="25" xfId="0" applyFont="1" applyFill="1" applyBorder="1" applyAlignment="1">
      <alignment horizontal="left" vertical="center" wrapText="1"/>
    </xf>
    <xf numFmtId="0" fontId="0" fillId="2" borderId="26" xfId="0" applyFont="1" applyFill="1" applyBorder="1" applyAlignment="1">
      <alignment horizontal="center" vertical="center" wrapText="1"/>
    </xf>
    <xf numFmtId="0" fontId="0" fillId="2" borderId="27" xfId="0" applyFont="1" applyFill="1" applyBorder="1" applyAlignment="1">
      <alignment horizontal="center" vertical="center" wrapText="1"/>
    </xf>
    <xf numFmtId="0" fontId="0" fillId="3" borderId="28" xfId="0" applyFont="1" applyFill="1" applyBorder="1" applyAlignment="1">
      <alignment horizontal="center" vertical="center" wrapText="1"/>
    </xf>
    <xf numFmtId="0" fontId="0" fillId="4" borderId="26" xfId="0" applyFont="1" applyFill="1" applyBorder="1" applyAlignment="1">
      <alignment horizontal="center" vertical="center" wrapText="1"/>
    </xf>
    <xf numFmtId="0" fontId="0" fillId="4" borderId="27" xfId="0" applyFont="1" applyFill="1" applyBorder="1" applyAlignment="1">
      <alignment horizontal="center" vertical="center" wrapText="1"/>
    </xf>
    <xf numFmtId="0" fontId="0" fillId="4" borderId="28" xfId="0" applyFont="1" applyFill="1" applyBorder="1" applyAlignment="1">
      <alignment horizontal="center" vertical="center" wrapText="1"/>
    </xf>
    <xf numFmtId="2" fontId="0" fillId="2" borderId="25" xfId="0" applyNumberFormat="1" applyFont="1" applyFill="1" applyBorder="1" applyAlignment="1">
      <alignment horizontal="center" vertical="center" wrapText="1"/>
    </xf>
    <xf numFmtId="2" fontId="0" fillId="4" borderId="25" xfId="0" applyNumberFormat="1" applyFont="1" applyFill="1" applyBorder="1" applyAlignment="1">
      <alignment horizontal="center" vertical="center" wrapText="1"/>
    </xf>
    <xf numFmtId="0" fontId="0" fillId="2" borderId="29" xfId="0" applyFont="1" applyFill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/>
    </xf>
    <xf numFmtId="0" fontId="0" fillId="2" borderId="29" xfId="0" applyFont="1" applyFill="1" applyBorder="1" applyAlignment="1">
      <alignment horizontal="left" vertical="center" wrapText="1"/>
    </xf>
    <xf numFmtId="0" fontId="0" fillId="2" borderId="31" xfId="0" applyFont="1" applyFill="1" applyBorder="1" applyAlignment="1">
      <alignment horizontal="center" vertical="center" wrapText="1"/>
    </xf>
    <xf numFmtId="0" fontId="0" fillId="2" borderId="32" xfId="0" applyFont="1" applyFill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/>
    </xf>
    <xf numFmtId="0" fontId="0" fillId="3" borderId="34" xfId="0" applyFont="1" applyFill="1" applyBorder="1" applyAlignment="1">
      <alignment horizontal="center" vertical="center" wrapText="1"/>
    </xf>
    <xf numFmtId="0" fontId="0" fillId="4" borderId="31" xfId="0" applyFont="1" applyFill="1" applyBorder="1" applyAlignment="1">
      <alignment horizontal="center" vertical="center" wrapText="1"/>
    </xf>
    <xf numFmtId="0" fontId="0" fillId="4" borderId="32" xfId="0" applyFont="1" applyFill="1" applyBorder="1" applyAlignment="1">
      <alignment horizontal="center" vertical="center" wrapText="1"/>
    </xf>
    <xf numFmtId="0" fontId="0" fillId="4" borderId="34" xfId="0" applyFont="1" applyFill="1" applyBorder="1" applyAlignment="1">
      <alignment horizontal="center" vertical="center" wrapText="1"/>
    </xf>
    <xf numFmtId="2" fontId="0" fillId="2" borderId="29" xfId="0" applyNumberFormat="1" applyFont="1" applyFill="1" applyBorder="1" applyAlignment="1">
      <alignment horizontal="center" vertical="center" wrapText="1"/>
    </xf>
    <xf numFmtId="2" fontId="0" fillId="4" borderId="29" xfId="0" applyNumberFormat="1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2" fontId="4" fillId="2" borderId="29" xfId="0" applyNumberFormat="1" applyFont="1" applyFill="1" applyBorder="1" applyAlignment="1">
      <alignment horizontal="center" vertical="center" wrapText="1"/>
    </xf>
    <xf numFmtId="2" fontId="4" fillId="4" borderId="29" xfId="0" applyNumberFormat="1" applyFont="1" applyFill="1" applyBorder="1" applyAlignment="1">
      <alignment horizontal="center" vertical="center" wrapText="1"/>
    </xf>
    <xf numFmtId="0" fontId="0" fillId="2" borderId="34" xfId="0" applyFont="1" applyFill="1" applyBorder="1" applyAlignment="1">
      <alignment horizontal="center" vertical="center" wrapText="1"/>
    </xf>
    <xf numFmtId="0" fontId="0" fillId="4" borderId="29" xfId="0" applyFont="1" applyFill="1" applyBorder="1" applyAlignment="1">
      <alignment horizontal="center" vertical="center" wrapText="1"/>
    </xf>
    <xf numFmtId="0" fontId="0" fillId="2" borderId="35" xfId="0" applyFont="1" applyFill="1" applyBorder="1" applyAlignment="1">
      <alignment horizontal="center" vertical="center" wrapText="1"/>
    </xf>
    <xf numFmtId="0" fontId="0" fillId="2" borderId="35" xfId="0" applyFont="1" applyFill="1" applyBorder="1" applyAlignment="1">
      <alignment horizontal="left" vertical="center" wrapText="1"/>
    </xf>
    <xf numFmtId="0" fontId="0" fillId="2" borderId="36" xfId="0" applyFont="1" applyFill="1" applyBorder="1" applyAlignment="1">
      <alignment horizontal="center" vertical="center" wrapText="1"/>
    </xf>
    <xf numFmtId="0" fontId="0" fillId="2" borderId="37" xfId="0" applyFont="1" applyFill="1" applyBorder="1" applyAlignment="1">
      <alignment horizontal="center" vertical="center" wrapText="1"/>
    </xf>
    <xf numFmtId="0" fontId="0" fillId="2" borderId="38" xfId="0" applyFont="1" applyFill="1" applyBorder="1" applyAlignment="1">
      <alignment horizontal="center" vertical="center" wrapText="1"/>
    </xf>
    <xf numFmtId="0" fontId="0" fillId="4" borderId="36" xfId="0" applyFont="1" applyFill="1" applyBorder="1" applyAlignment="1">
      <alignment horizontal="center" vertical="center" wrapText="1"/>
    </xf>
    <xf numFmtId="0" fontId="0" fillId="4" borderId="37" xfId="0" applyFont="1" applyFill="1" applyBorder="1" applyAlignment="1">
      <alignment horizontal="center" vertical="center" wrapText="1"/>
    </xf>
    <xf numFmtId="0" fontId="0" fillId="4" borderId="38" xfId="0" applyFont="1" applyFill="1" applyBorder="1" applyAlignment="1">
      <alignment horizontal="center" vertical="center" wrapText="1"/>
    </xf>
    <xf numFmtId="0" fontId="0" fillId="4" borderId="35" xfId="0" applyFont="1" applyFill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0" borderId="44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4" borderId="14" xfId="0" applyNumberFormat="1" applyFont="1" applyFill="1" applyBorder="1" applyAlignment="1">
      <alignment horizontal="center" vertical="center" textRotation="90" wrapText="1"/>
    </xf>
    <xf numFmtId="2" fontId="2" fillId="4" borderId="19" xfId="0" applyNumberFormat="1" applyFont="1" applyFill="1" applyBorder="1" applyAlignment="1">
      <alignment horizontal="center" vertical="center" textRotation="90" wrapText="1"/>
    </xf>
    <xf numFmtId="2" fontId="2" fillId="4" borderId="21" xfId="0" applyNumberFormat="1" applyFont="1" applyFill="1" applyBorder="1" applyAlignment="1">
      <alignment horizontal="center" vertical="center" textRotation="90" wrapText="1"/>
    </xf>
    <xf numFmtId="0" fontId="0" fillId="0" borderId="50" xfId="0" applyFont="1" applyBorder="1" applyAlignment="1">
      <alignment horizontal="center" vertical="center"/>
    </xf>
    <xf numFmtId="0" fontId="0" fillId="5" borderId="32" xfId="0" applyFont="1" applyFill="1" applyBorder="1" applyAlignment="1">
      <alignment horizontal="center" vertical="center" wrapText="1"/>
    </xf>
    <xf numFmtId="0" fontId="0" fillId="6" borderId="32" xfId="0" applyFont="1" applyFill="1" applyBorder="1" applyAlignment="1">
      <alignment horizontal="center" vertical="center" wrapText="1"/>
    </xf>
    <xf numFmtId="0" fontId="0" fillId="7" borderId="32" xfId="0" applyFont="1" applyFill="1" applyBorder="1" applyAlignment="1">
      <alignment horizontal="center" vertical="center" wrapText="1"/>
    </xf>
    <xf numFmtId="0" fontId="0" fillId="8" borderId="32" xfId="0" applyFont="1" applyFill="1" applyBorder="1" applyAlignment="1">
      <alignment horizontal="center" vertical="center" wrapText="1"/>
    </xf>
    <xf numFmtId="0" fontId="0" fillId="9" borderId="32" xfId="0" applyFont="1" applyFill="1" applyBorder="1" applyAlignment="1">
      <alignment horizontal="center" vertical="center" wrapText="1"/>
    </xf>
    <xf numFmtId="0" fontId="0" fillId="3" borderId="32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0" fillId="0" borderId="51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0" fillId="2" borderId="32" xfId="0" applyFont="1" applyFill="1" applyBorder="1" applyAlignment="1">
      <alignment horizontal="left" vertical="center" wrapText="1"/>
    </xf>
    <xf numFmtId="0" fontId="2" fillId="4" borderId="32" xfId="0" applyFont="1" applyFill="1" applyBorder="1" applyAlignment="1">
      <alignment horizontal="left" vertical="center" wrapText="1"/>
    </xf>
    <xf numFmtId="0" fontId="0" fillId="0" borderId="53" xfId="0" applyFont="1" applyBorder="1" applyAlignment="1">
      <alignment horizontal="center" vertical="center"/>
    </xf>
    <xf numFmtId="0" fontId="0" fillId="0" borderId="54" xfId="0" applyFont="1" applyBorder="1" applyAlignment="1">
      <alignment horizontal="center" vertical="center"/>
    </xf>
    <xf numFmtId="2" fontId="0" fillId="2" borderId="32" xfId="0" applyNumberFormat="1" applyFont="1" applyFill="1" applyBorder="1" applyAlignment="1">
      <alignment horizontal="left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0" fillId="4" borderId="32" xfId="0" applyFont="1" applyFill="1" applyBorder="1" applyAlignment="1">
      <alignment horizontal="left" vertical="center" wrapText="1"/>
    </xf>
    <xf numFmtId="2" fontId="0" fillId="4" borderId="32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sharedStrings" Target="sharedStrings.xml" /><Relationship Id="rId1" Type="http://schemas.openxmlformats.org/officeDocument/2006/relationships/theme" Target="theme/theme1.xml" /><Relationship Id="rId8" Type="http://schemas.openxmlformats.org/officeDocument/2006/relationships/styles" Target="styles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10" Type="http://schemas.openxmlformats.org/officeDocument/2006/relationships/calcChain" Target="calcChain.xml" /><Relationship Id="rId5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739e646f-5d11-4d26-9111-a93a34b89b65}">
  <dimension ref="B2:AJ57"/>
  <sheetViews>
    <sheetView workbookViewId="0" topLeftCell="A1"/>
  </sheetViews>
  <sheetFormatPr defaultRowHeight="12.75"/>
  <cols>
    <col min="1" max="1" width="2.85714285714286" customWidth="1"/>
    <col min="2" max="2" width="3.57142857142857" customWidth="1"/>
    <col min="3" max="3" width="28.5714285714286" customWidth="1"/>
    <col min="4" max="4" width="14.2857142857143" customWidth="1"/>
    <col min="5" max="16" width="2.85714285714286" customWidth="1"/>
    <col min="17" max="25" width="3.57142857142857" customWidth="1"/>
    <col min="26" max="29" width="5.71428571428571" customWidth="1"/>
    <col min="30" max="33" width="6.42857142857143" customWidth="1"/>
    <col min="35" max="35" width="8.57142857142857" customWidth="1"/>
    <col min="36" max="36" width="42.8571428571429" customWidth="1"/>
  </cols>
  <sheetData>
    <row r="2" spans="2:33" ht="12.75" thickBot="1">
      <c r="B2" s="1" t="s">
        <v>0</v>
      </c>
      <c r="C2" s="7" t="s">
        <v>1</v>
      </c>
      <c r="D2" s="7" t="s">
        <v>2</v>
      </c>
      <c r="E2" s="7" t="s">
        <v>3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1"/>
      <c r="Q2" s="7" t="s">
        <v>4</v>
      </c>
      <c r="R2" s="10"/>
      <c r="S2" s="10"/>
      <c r="T2" s="10"/>
      <c r="U2" s="10"/>
      <c r="V2" s="10"/>
      <c r="W2" s="10"/>
      <c r="X2" s="10"/>
      <c r="Y2" s="11"/>
      <c r="Z2" s="7" t="s">
        <v>5</v>
      </c>
      <c r="AA2" s="8"/>
      <c r="AB2" s="9"/>
      <c r="AC2" s="1" t="s">
        <v>6</v>
      </c>
      <c r="AD2" s="1" t="s">
        <v>7</v>
      </c>
      <c r="AE2" s="1" t="s">
        <v>8</v>
      </c>
      <c r="AF2" s="1" t="s">
        <v>9</v>
      </c>
      <c r="AG2" s="1" t="s">
        <v>10</v>
      </c>
    </row>
    <row r="3" spans="2:33" ht="12.75" thickBot="1">
      <c r="B3" s="4"/>
      <c r="C3" s="4"/>
      <c r="D3" s="4"/>
      <c r="E3" s="15" t="s">
        <v>11</v>
      </c>
      <c r="F3" s="20" t="s">
        <v>12</v>
      </c>
      <c r="G3" s="20" t="s">
        <v>13</v>
      </c>
      <c r="H3" s="20" t="s">
        <v>14</v>
      </c>
      <c r="I3" s="20" t="s">
        <v>15</v>
      </c>
      <c r="J3" s="20" t="s">
        <v>16</v>
      </c>
      <c r="K3" s="20" t="s">
        <v>17</v>
      </c>
      <c r="L3" s="20" t="s">
        <v>18</v>
      </c>
      <c r="M3" s="20" t="s">
        <v>19</v>
      </c>
      <c r="N3" s="20" t="s">
        <v>20</v>
      </c>
      <c r="O3" s="20" t="s">
        <v>21</v>
      </c>
      <c r="P3" s="22" t="s">
        <v>22</v>
      </c>
      <c r="Q3" s="24" t="s">
        <v>23</v>
      </c>
      <c r="R3" s="25" t="s">
        <v>24</v>
      </c>
      <c r="S3" s="25" t="s">
        <v>25</v>
      </c>
      <c r="T3" s="25" t="s">
        <v>26</v>
      </c>
      <c r="U3" s="25" t="s">
        <v>27</v>
      </c>
      <c r="V3" s="25" t="s">
        <v>28</v>
      </c>
      <c r="W3" s="25" t="s">
        <v>29</v>
      </c>
      <c r="X3" s="25" t="s">
        <v>30</v>
      </c>
      <c r="Y3" s="27" t="s">
        <v>31</v>
      </c>
      <c r="Z3" s="13"/>
      <c r="AA3" s="12"/>
      <c r="AB3" s="3"/>
      <c r="AC3" s="4"/>
      <c r="AD3" s="4"/>
      <c r="AE3" s="4"/>
      <c r="AF3" s="4"/>
      <c r="AG3" s="4"/>
    </row>
    <row r="4" spans="2:33" ht="75" customHeight="1" thickBot="1">
      <c r="B4" s="5"/>
      <c r="C4" s="5"/>
      <c r="D4" s="5"/>
      <c r="E4" s="18"/>
      <c r="F4" s="21"/>
      <c r="G4" s="21"/>
      <c r="H4" s="21"/>
      <c r="I4" s="21"/>
      <c r="J4" s="21"/>
      <c r="K4" s="21"/>
      <c r="L4" s="21"/>
      <c r="M4" s="21"/>
      <c r="N4" s="21"/>
      <c r="O4" s="21"/>
      <c r="P4" s="23"/>
      <c r="Q4" s="18"/>
      <c r="R4" s="21"/>
      <c r="S4" s="21"/>
      <c r="T4" s="21"/>
      <c r="U4" s="21"/>
      <c r="V4" s="21"/>
      <c r="W4" s="21"/>
      <c r="X4" s="21"/>
      <c r="Y4" s="23"/>
      <c r="Z4" s="1" t="s">
        <v>32</v>
      </c>
      <c r="AA4" s="1" t="s">
        <v>33</v>
      </c>
      <c r="AB4" s="1" t="s">
        <v>34</v>
      </c>
      <c r="AC4" s="5"/>
      <c r="AD4" s="5"/>
      <c r="AE4" s="5"/>
      <c r="AF4" s="5"/>
      <c r="AG4" s="5"/>
    </row>
    <row r="5" spans="2:36" ht="12.75">
      <c r="B5" s="29">
        <v>1</v>
      </c>
      <c r="C5" s="30" t="s">
        <v>35</v>
      </c>
      <c r="D5" s="29" t="s">
        <v>36</v>
      </c>
      <c r="E5" s="31">
        <v>5</v>
      </c>
      <c r="F5" s="32">
        <v>4</v>
      </c>
      <c r="G5" s="32">
        <v>5</v>
      </c>
      <c r="H5" s="32">
        <v>5</v>
      </c>
      <c r="I5" s="32">
        <v>4</v>
      </c>
      <c r="J5" s="32">
        <v>5</v>
      </c>
      <c r="K5" s="32">
        <v>5</v>
      </c>
      <c r="L5" s="32">
        <v>5</v>
      </c>
      <c r="M5" s="32">
        <v>5</v>
      </c>
      <c r="N5" s="32">
        <v>5</v>
      </c>
      <c r="O5" s="32">
        <v>6</v>
      </c>
      <c r="P5" s="33" t="s">
        <v>37</v>
      </c>
      <c r="Q5" s="34">
        <v>1</v>
      </c>
      <c r="R5" s="35">
        <v>8</v>
      </c>
      <c r="S5" s="35">
        <v>2</v>
      </c>
      <c r="T5" s="35"/>
      <c r="U5" s="35"/>
      <c r="V5" s="35"/>
      <c r="W5" s="35"/>
      <c r="X5" s="35"/>
      <c r="Y5" s="36">
        <v>1</v>
      </c>
      <c r="Z5" s="31">
        <v>147</v>
      </c>
      <c r="AA5" s="32">
        <v>0</v>
      </c>
      <c r="AB5" s="36">
        <f>SUM(Z5:AA5)</f>
      </c>
      <c r="AC5" s="29">
        <v>0</v>
      </c>
      <c r="AD5" s="37">
        <v>78.120000000000005</v>
      </c>
      <c r="AE5" s="37">
        <v>89.799999999999997</v>
      </c>
      <c r="AF5" s="37">
        <v>83.989999999999995</v>
      </c>
      <c r="AG5" s="38">
        <v>4.9100000000000001</v>
      </c>
      <c r="AI5" s="47" t="s">
        <v>66</v>
      </c>
      <c r="AJ5" s="47" t="s">
        <v>67</v>
      </c>
    </row>
    <row r="6" spans="2:36" ht="12.75">
      <c r="B6" s="39">
        <v>2</v>
      </c>
      <c r="C6" s="41" t="s">
        <v>38</v>
      </c>
      <c r="D6" s="39" t="s">
        <v>39</v>
      </c>
      <c r="E6" s="42">
        <v>5</v>
      </c>
      <c r="F6" s="43">
        <v>5</v>
      </c>
      <c r="G6" s="43">
        <v>5</v>
      </c>
      <c r="H6" s="43">
        <v>5</v>
      </c>
      <c r="I6" s="43">
        <v>5</v>
      </c>
      <c r="J6" s="43">
        <v>5</v>
      </c>
      <c r="K6" s="43">
        <v>5</v>
      </c>
      <c r="L6" s="43">
        <v>5</v>
      </c>
      <c r="M6" s="43">
        <v>5</v>
      </c>
      <c r="N6" s="43">
        <v>5</v>
      </c>
      <c r="O6" s="43">
        <v>5</v>
      </c>
      <c r="P6" s="45" t="s">
        <v>37</v>
      </c>
      <c r="Q6" s="46"/>
      <c r="R6" s="47">
        <v>11</v>
      </c>
      <c r="S6" s="47"/>
      <c r="T6" s="47"/>
      <c r="U6" s="47"/>
      <c r="V6" s="47"/>
      <c r="W6" s="47"/>
      <c r="X6" s="47"/>
      <c r="Y6" s="48">
        <v>1</v>
      </c>
      <c r="Z6" s="42">
        <v>83</v>
      </c>
      <c r="AA6" s="43">
        <v>0</v>
      </c>
      <c r="AB6" s="48">
        <f>SUM(Z6:AA6)</f>
      </c>
      <c r="AC6" s="39">
        <v>0</v>
      </c>
      <c r="AD6" s="49">
        <v>89.930000000000007</v>
      </c>
      <c r="AE6" s="49">
        <v>91.989999999999995</v>
      </c>
      <c r="AF6" s="49">
        <v>90.969999999999999</v>
      </c>
      <c r="AG6" s="50">
        <v>5</v>
      </c>
      <c r="AI6" s="43" t="s">
        <v>44</v>
      </c>
      <c r="AJ6" s="43" t="s">
        <v>68</v>
      </c>
    </row>
    <row r="7" spans="2:36" ht="12.75">
      <c r="B7" s="39">
        <v>3</v>
      </c>
      <c r="C7" s="41" t="s">
        <v>40</v>
      </c>
      <c r="D7" s="39" t="s">
        <v>36</v>
      </c>
      <c r="E7" s="42">
        <v>6</v>
      </c>
      <c r="F7" s="43">
        <v>4</v>
      </c>
      <c r="G7" s="43">
        <v>5</v>
      </c>
      <c r="H7" s="43">
        <v>4</v>
      </c>
      <c r="I7" s="43">
        <v>4</v>
      </c>
      <c r="J7" s="43">
        <v>5</v>
      </c>
      <c r="K7" s="43">
        <v>5</v>
      </c>
      <c r="L7" s="43">
        <v>5</v>
      </c>
      <c r="M7" s="43">
        <v>5</v>
      </c>
      <c r="N7" s="43">
        <v>5</v>
      </c>
      <c r="O7" s="43">
        <v>5</v>
      </c>
      <c r="P7" s="45" t="s">
        <v>37</v>
      </c>
      <c r="Q7" s="46">
        <v>1</v>
      </c>
      <c r="R7" s="47">
        <v>7</v>
      </c>
      <c r="S7" s="47">
        <v>3</v>
      </c>
      <c r="T7" s="47"/>
      <c r="U7" s="47"/>
      <c r="V7" s="47"/>
      <c r="W7" s="47"/>
      <c r="X7" s="47"/>
      <c r="Y7" s="48">
        <v>1</v>
      </c>
      <c r="Z7" s="42">
        <v>8</v>
      </c>
      <c r="AA7" s="43">
        <v>0</v>
      </c>
      <c r="AB7" s="48">
        <f>SUM(Z7:AA7)</f>
      </c>
      <c r="AC7" s="39">
        <v>0</v>
      </c>
      <c r="AD7" s="49">
        <v>99.560000000000002</v>
      </c>
      <c r="AE7" s="49">
        <v>98.700000000000003</v>
      </c>
      <c r="AF7" s="49">
        <v>99.129999999999995</v>
      </c>
      <c r="AG7" s="50">
        <v>4.8200000000000003</v>
      </c>
      <c r="AI7" s="89" t="s">
        <v>44</v>
      </c>
      <c r="AJ7" s="43" t="s">
        <v>69</v>
      </c>
    </row>
    <row r="8" spans="2:36" ht="12.75">
      <c r="B8" s="39">
        <v>4</v>
      </c>
      <c r="C8" s="41" t="s">
        <v>41</v>
      </c>
      <c r="D8" s="39" t="s">
        <v>39</v>
      </c>
      <c r="E8" s="42">
        <v>6</v>
      </c>
      <c r="F8" s="43">
        <v>5</v>
      </c>
      <c r="G8" s="43">
        <v>5</v>
      </c>
      <c r="H8" s="43">
        <v>5</v>
      </c>
      <c r="I8" s="43">
        <v>5</v>
      </c>
      <c r="J8" s="43">
        <v>5</v>
      </c>
      <c r="K8" s="43">
        <v>5</v>
      </c>
      <c r="L8" s="43">
        <v>5</v>
      </c>
      <c r="M8" s="43">
        <v>5</v>
      </c>
      <c r="N8" s="43">
        <v>5</v>
      </c>
      <c r="O8" s="43">
        <v>6</v>
      </c>
      <c r="P8" s="45" t="s">
        <v>37</v>
      </c>
      <c r="Q8" s="46">
        <v>2</v>
      </c>
      <c r="R8" s="47">
        <v>9</v>
      </c>
      <c r="S8" s="47"/>
      <c r="T8" s="47"/>
      <c r="U8" s="47"/>
      <c r="V8" s="47"/>
      <c r="W8" s="47"/>
      <c r="X8" s="47"/>
      <c r="Y8" s="48">
        <v>1</v>
      </c>
      <c r="Z8" s="42">
        <v>4</v>
      </c>
      <c r="AA8" s="43">
        <v>0</v>
      </c>
      <c r="AB8" s="48">
        <f>SUM(Z8:AA8)</f>
      </c>
      <c r="AC8" s="39">
        <v>1</v>
      </c>
      <c r="AD8" s="49">
        <v>99.780000000000001</v>
      </c>
      <c r="AE8" s="49">
        <v>99.349999999999994</v>
      </c>
      <c r="AF8" s="49">
        <v>99.560000000000002</v>
      </c>
      <c r="AG8" s="50">
        <v>5.1799999999999997</v>
      </c>
      <c r="AI8" s="90" t="s">
        <v>44</v>
      </c>
      <c r="AJ8" s="43" t="s">
        <v>70</v>
      </c>
    </row>
    <row r="9" spans="2:36" ht="12.75">
      <c r="B9" s="39">
        <v>5</v>
      </c>
      <c r="C9" s="41" t="s">
        <v>42</v>
      </c>
      <c r="D9" s="39" t="s">
        <v>36</v>
      </c>
      <c r="E9" s="42">
        <v>5</v>
      </c>
      <c r="F9" s="43">
        <v>4</v>
      </c>
      <c r="G9" s="43">
        <v>5</v>
      </c>
      <c r="H9" s="43">
        <v>5</v>
      </c>
      <c r="I9" s="43">
        <v>4</v>
      </c>
      <c r="J9" s="43">
        <v>5</v>
      </c>
      <c r="K9" s="43">
        <v>4</v>
      </c>
      <c r="L9" s="43">
        <v>5</v>
      </c>
      <c r="M9" s="43">
        <v>5</v>
      </c>
      <c r="N9" s="43">
        <v>5</v>
      </c>
      <c r="O9" s="43">
        <v>5</v>
      </c>
      <c r="P9" s="45" t="s">
        <v>37</v>
      </c>
      <c r="Q9" s="46"/>
      <c r="R9" s="47">
        <v>8</v>
      </c>
      <c r="S9" s="47">
        <v>3</v>
      </c>
      <c r="T9" s="47"/>
      <c r="U9" s="47"/>
      <c r="V9" s="47"/>
      <c r="W9" s="47"/>
      <c r="X9" s="47"/>
      <c r="Y9" s="48">
        <v>1</v>
      </c>
      <c r="Z9" s="42">
        <v>16</v>
      </c>
      <c r="AA9" s="43">
        <v>0</v>
      </c>
      <c r="AB9" s="48">
        <f>SUM(Z9:AA9)</f>
      </c>
      <c r="AC9" s="39">
        <v>1</v>
      </c>
      <c r="AD9" s="49">
        <v>98.909999999999997</v>
      </c>
      <c r="AE9" s="49">
        <v>97.609999999999999</v>
      </c>
      <c r="AF9" s="49">
        <v>98.260000000000005</v>
      </c>
      <c r="AG9" s="50">
        <v>4.7300000000000004</v>
      </c>
      <c r="AI9" s="91" t="s">
        <v>44</v>
      </c>
      <c r="AJ9" s="43" t="s">
        <v>71</v>
      </c>
    </row>
    <row r="10" spans="2:36" ht="12.75">
      <c r="B10" s="51">
        <v>6</v>
      </c>
      <c r="C10" s="52" t="s">
        <v>43</v>
      </c>
      <c r="D10" s="51" t="s">
        <v>44</v>
      </c>
      <c r="E10" s="53" t="s">
        <v>44</v>
      </c>
      <c r="F10" s="54" t="s">
        <v>44</v>
      </c>
      <c r="G10" s="54" t="s">
        <v>44</v>
      </c>
      <c r="H10" s="54" t="s">
        <v>44</v>
      </c>
      <c r="I10" s="54" t="s">
        <v>44</v>
      </c>
      <c r="J10" s="54" t="s">
        <v>44</v>
      </c>
      <c r="K10" s="54" t="s">
        <v>44</v>
      </c>
      <c r="L10" s="54" t="s">
        <v>44</v>
      </c>
      <c r="M10" s="54" t="s">
        <v>44</v>
      </c>
      <c r="N10" s="54" t="s">
        <v>44</v>
      </c>
      <c r="O10" s="54" t="s">
        <v>44</v>
      </c>
      <c r="P10" s="55" t="s">
        <v>44</v>
      </c>
      <c r="Q10" s="56"/>
      <c r="R10" s="57"/>
      <c r="S10" s="57"/>
      <c r="T10" s="57"/>
      <c r="U10" s="57"/>
      <c r="V10" s="57"/>
      <c r="W10" s="57"/>
      <c r="X10" s="57"/>
      <c r="Y10" s="58"/>
      <c r="Z10" s="53">
        <v>2</v>
      </c>
      <c r="AA10" s="54">
        <v>2</v>
      </c>
      <c r="AB10" s="58">
        <f>SUM(Z10:AA10)</f>
      </c>
      <c r="AC10" s="51">
        <v>3</v>
      </c>
      <c r="AD10" s="59">
        <v>96.75</v>
      </c>
      <c r="AE10" s="59">
        <v>100</v>
      </c>
      <c r="AF10" s="59">
        <v>96.75</v>
      </c>
      <c r="AG10" s="60"/>
      <c r="AI10" s="92" t="s">
        <v>44</v>
      </c>
      <c r="AJ10" s="43" t="s">
        <v>72</v>
      </c>
    </row>
    <row r="11" spans="2:36" ht="12.75">
      <c r="B11" s="39">
        <v>7</v>
      </c>
      <c r="C11" s="41" t="s">
        <v>45</v>
      </c>
      <c r="D11" s="39" t="s">
        <v>36</v>
      </c>
      <c r="E11" s="42">
        <v>5</v>
      </c>
      <c r="F11" s="43">
        <v>3</v>
      </c>
      <c r="G11" s="43">
        <v>4</v>
      </c>
      <c r="H11" s="43">
        <v>4</v>
      </c>
      <c r="I11" s="43">
        <v>3</v>
      </c>
      <c r="J11" s="43">
        <v>5</v>
      </c>
      <c r="K11" s="43">
        <v>4</v>
      </c>
      <c r="L11" s="43">
        <v>5</v>
      </c>
      <c r="M11" s="43">
        <v>5</v>
      </c>
      <c r="N11" s="43">
        <v>5</v>
      </c>
      <c r="O11" s="43">
        <v>5</v>
      </c>
      <c r="P11" s="45" t="s">
        <v>37</v>
      </c>
      <c r="Q11" s="46"/>
      <c r="R11" s="47">
        <v>6</v>
      </c>
      <c r="S11" s="47">
        <v>3</v>
      </c>
      <c r="T11" s="47">
        <v>2</v>
      </c>
      <c r="U11" s="47"/>
      <c r="V11" s="47"/>
      <c r="W11" s="47"/>
      <c r="X11" s="47"/>
      <c r="Y11" s="48">
        <v>1</v>
      </c>
      <c r="Z11" s="42">
        <v>99</v>
      </c>
      <c r="AA11" s="43">
        <v>0</v>
      </c>
      <c r="AB11" s="48">
        <f>SUM(Z11:AA11)</f>
      </c>
      <c r="AC11" s="39">
        <v>0</v>
      </c>
      <c r="AD11" s="49">
        <v>91.900000000000006</v>
      </c>
      <c r="AE11" s="49">
        <v>86.549999999999997</v>
      </c>
      <c r="AF11" s="49">
        <v>89.219999999999999</v>
      </c>
      <c r="AG11" s="50">
        <v>4.3600000000000003</v>
      </c>
      <c r="AI11" s="93" t="s">
        <v>44</v>
      </c>
      <c r="AJ11" s="43" t="s">
        <v>73</v>
      </c>
    </row>
    <row r="12" spans="2:36" ht="12.75">
      <c r="B12" s="39">
        <v>8</v>
      </c>
      <c r="C12" s="41" t="s">
        <v>46</v>
      </c>
      <c r="D12" s="39" t="s">
        <v>39</v>
      </c>
      <c r="E12" s="42">
        <v>5</v>
      </c>
      <c r="F12" s="43">
        <v>5</v>
      </c>
      <c r="G12" s="43">
        <v>5</v>
      </c>
      <c r="H12" s="43">
        <v>5</v>
      </c>
      <c r="I12" s="43">
        <v>5</v>
      </c>
      <c r="J12" s="43">
        <v>5</v>
      </c>
      <c r="K12" s="43">
        <v>5</v>
      </c>
      <c r="L12" s="43">
        <v>5</v>
      </c>
      <c r="M12" s="43">
        <v>5</v>
      </c>
      <c r="N12" s="43">
        <v>5</v>
      </c>
      <c r="O12" s="43">
        <v>5</v>
      </c>
      <c r="P12" s="45" t="s">
        <v>37</v>
      </c>
      <c r="Q12" s="46"/>
      <c r="R12" s="47">
        <v>11</v>
      </c>
      <c r="S12" s="47"/>
      <c r="T12" s="47"/>
      <c r="U12" s="47"/>
      <c r="V12" s="47"/>
      <c r="W12" s="47"/>
      <c r="X12" s="47"/>
      <c r="Y12" s="48">
        <v>1</v>
      </c>
      <c r="Z12" s="42">
        <v>0</v>
      </c>
      <c r="AA12" s="43">
        <v>0</v>
      </c>
      <c r="AB12" s="48">
        <f>SUM(Z12:AA12)</f>
      </c>
      <c r="AC12" s="39">
        <v>0</v>
      </c>
      <c r="AD12" s="49">
        <v>100</v>
      </c>
      <c r="AE12" s="49">
        <v>100</v>
      </c>
      <c r="AF12" s="49">
        <v>100</v>
      </c>
      <c r="AG12" s="50">
        <v>5</v>
      </c>
      <c r="AI12" s="94" t="s">
        <v>44</v>
      </c>
      <c r="AJ12" s="43" t="s">
        <v>74</v>
      </c>
    </row>
    <row r="13" spans="2:33" ht="12.75">
      <c r="B13" s="39">
        <v>9</v>
      </c>
      <c r="C13" s="41" t="s">
        <v>47</v>
      </c>
      <c r="D13" s="39" t="s">
        <v>39</v>
      </c>
      <c r="E13" s="42">
        <v>6</v>
      </c>
      <c r="F13" s="43">
        <v>5</v>
      </c>
      <c r="G13" s="43">
        <v>5</v>
      </c>
      <c r="H13" s="43">
        <v>5</v>
      </c>
      <c r="I13" s="43">
        <v>4</v>
      </c>
      <c r="J13" s="43">
        <v>5</v>
      </c>
      <c r="K13" s="43">
        <v>5</v>
      </c>
      <c r="L13" s="43">
        <v>5</v>
      </c>
      <c r="M13" s="43">
        <v>5</v>
      </c>
      <c r="N13" s="43">
        <v>5</v>
      </c>
      <c r="O13" s="43">
        <v>5</v>
      </c>
      <c r="P13" s="45" t="s">
        <v>37</v>
      </c>
      <c r="Q13" s="46">
        <v>1</v>
      </c>
      <c r="R13" s="47">
        <v>9</v>
      </c>
      <c r="S13" s="47">
        <v>1</v>
      </c>
      <c r="T13" s="47"/>
      <c r="U13" s="47"/>
      <c r="V13" s="47"/>
      <c r="W13" s="47"/>
      <c r="X13" s="47"/>
      <c r="Y13" s="48">
        <v>1</v>
      </c>
      <c r="Z13" s="42">
        <v>6</v>
      </c>
      <c r="AA13" s="43">
        <v>0</v>
      </c>
      <c r="AB13" s="48">
        <f>SUM(Z13:AA13)</f>
      </c>
      <c r="AC13" s="39">
        <v>0</v>
      </c>
      <c r="AD13" s="49">
        <v>98.900000000000006</v>
      </c>
      <c r="AE13" s="49">
        <v>99.780000000000001</v>
      </c>
      <c r="AF13" s="49">
        <v>99.340000000000003</v>
      </c>
      <c r="AG13" s="50">
        <v>5</v>
      </c>
    </row>
    <row r="14" spans="2:33" ht="12.75">
      <c r="B14" s="39">
        <v>10</v>
      </c>
      <c r="C14" s="41" t="s">
        <v>48</v>
      </c>
      <c r="D14" s="39" t="s">
        <v>49</v>
      </c>
      <c r="E14" s="42">
        <v>5</v>
      </c>
      <c r="F14" s="43">
        <v>3</v>
      </c>
      <c r="G14" s="43">
        <v>4</v>
      </c>
      <c r="H14" s="43">
        <v>4</v>
      </c>
      <c r="I14" s="43">
        <v>3</v>
      </c>
      <c r="J14" s="43">
        <v>4</v>
      </c>
      <c r="K14" s="43">
        <v>5</v>
      </c>
      <c r="L14" s="43">
        <v>5</v>
      </c>
      <c r="M14" s="43">
        <v>4</v>
      </c>
      <c r="N14" s="43">
        <v>4</v>
      </c>
      <c r="O14" s="43">
        <v>6</v>
      </c>
      <c r="P14" s="45" t="s">
        <v>37</v>
      </c>
      <c r="Q14" s="46">
        <v>1</v>
      </c>
      <c r="R14" s="47">
        <v>3</v>
      </c>
      <c r="S14" s="47">
        <v>5</v>
      </c>
      <c r="T14" s="47">
        <v>2</v>
      </c>
      <c r="U14" s="47"/>
      <c r="V14" s="47"/>
      <c r="W14" s="47"/>
      <c r="X14" s="47"/>
      <c r="Y14" s="48">
        <v>1</v>
      </c>
      <c r="Z14" s="42">
        <v>37</v>
      </c>
      <c r="AA14" s="43">
        <v>0</v>
      </c>
      <c r="AB14" s="48">
        <f>SUM(Z14:AA14)</f>
      </c>
      <c r="AC14" s="39">
        <v>1</v>
      </c>
      <c r="AD14" s="49">
        <v>98.25</v>
      </c>
      <c r="AE14" s="49">
        <v>93.700000000000003</v>
      </c>
      <c r="AF14" s="49">
        <v>95.969999999999999</v>
      </c>
      <c r="AG14" s="50">
        <v>4.2699999999999996</v>
      </c>
    </row>
    <row r="15" spans="2:33" ht="12.75">
      <c r="B15" s="39">
        <v>11</v>
      </c>
      <c r="C15" s="41" t="s">
        <v>50</v>
      </c>
      <c r="D15" s="39" t="s">
        <v>36</v>
      </c>
      <c r="E15" s="42">
        <v>5</v>
      </c>
      <c r="F15" s="43">
        <v>4</v>
      </c>
      <c r="G15" s="43">
        <v>5</v>
      </c>
      <c r="H15" s="43">
        <v>5</v>
      </c>
      <c r="I15" s="43">
        <v>5</v>
      </c>
      <c r="J15" s="43">
        <v>5</v>
      </c>
      <c r="K15" s="43">
        <v>4</v>
      </c>
      <c r="L15" s="43">
        <v>5</v>
      </c>
      <c r="M15" s="43">
        <v>5</v>
      </c>
      <c r="N15" s="43">
        <v>5</v>
      </c>
      <c r="O15" s="43">
        <v>6</v>
      </c>
      <c r="P15" s="45" t="s">
        <v>37</v>
      </c>
      <c r="Q15" s="46">
        <v>1</v>
      </c>
      <c r="R15" s="47">
        <v>8</v>
      </c>
      <c r="S15" s="47">
        <v>2</v>
      </c>
      <c r="T15" s="47"/>
      <c r="U15" s="47"/>
      <c r="V15" s="47"/>
      <c r="W15" s="47"/>
      <c r="X15" s="47"/>
      <c r="Y15" s="48">
        <v>1</v>
      </c>
      <c r="Z15" s="42">
        <v>14</v>
      </c>
      <c r="AA15" s="43">
        <v>0</v>
      </c>
      <c r="AB15" s="48">
        <f>SUM(Z15:AA15)</f>
      </c>
      <c r="AC15" s="39">
        <v>0</v>
      </c>
      <c r="AD15" s="49">
        <v>98.030000000000001</v>
      </c>
      <c r="AE15" s="49">
        <v>98.920000000000002</v>
      </c>
      <c r="AF15" s="49">
        <v>98.469999999999999</v>
      </c>
      <c r="AG15" s="50">
        <v>4.9100000000000001</v>
      </c>
    </row>
    <row r="16" spans="2:33" ht="12.75">
      <c r="B16" s="39">
        <v>12</v>
      </c>
      <c r="C16" s="41" t="s">
        <v>51</v>
      </c>
      <c r="D16" s="39" t="s">
        <v>39</v>
      </c>
      <c r="E16" s="42">
        <v>5</v>
      </c>
      <c r="F16" s="43">
        <v>5</v>
      </c>
      <c r="G16" s="43">
        <v>5</v>
      </c>
      <c r="H16" s="43">
        <v>5</v>
      </c>
      <c r="I16" s="43">
        <v>5</v>
      </c>
      <c r="J16" s="43">
        <v>5</v>
      </c>
      <c r="K16" s="43">
        <v>5</v>
      </c>
      <c r="L16" s="43">
        <v>6</v>
      </c>
      <c r="M16" s="43">
        <v>5</v>
      </c>
      <c r="N16" s="43">
        <v>4</v>
      </c>
      <c r="O16" s="43">
        <v>5</v>
      </c>
      <c r="P16" s="45" t="s">
        <v>37</v>
      </c>
      <c r="Q16" s="46">
        <v>1</v>
      </c>
      <c r="R16" s="47">
        <v>9</v>
      </c>
      <c r="S16" s="47">
        <v>1</v>
      </c>
      <c r="T16" s="47"/>
      <c r="U16" s="47"/>
      <c r="V16" s="47"/>
      <c r="W16" s="47"/>
      <c r="X16" s="47"/>
      <c r="Y16" s="48">
        <v>1</v>
      </c>
      <c r="Z16" s="42">
        <v>7</v>
      </c>
      <c r="AA16" s="43">
        <v>0</v>
      </c>
      <c r="AB16" s="48">
        <f>SUM(Z16:AA16)</f>
      </c>
      <c r="AC16" s="39">
        <v>0</v>
      </c>
      <c r="AD16" s="49">
        <v>99.560000000000002</v>
      </c>
      <c r="AE16" s="49">
        <v>98.909999999999997</v>
      </c>
      <c r="AF16" s="49">
        <v>99.239999999999995</v>
      </c>
      <c r="AG16" s="50">
        <v>5</v>
      </c>
    </row>
    <row r="17" spans="2:33" ht="12.75">
      <c r="B17" s="39">
        <v>13</v>
      </c>
      <c r="C17" s="41" t="s">
        <v>52</v>
      </c>
      <c r="D17" s="39" t="s">
        <v>39</v>
      </c>
      <c r="E17" s="42">
        <v>6</v>
      </c>
      <c r="F17" s="43">
        <v>5</v>
      </c>
      <c r="G17" s="43">
        <v>5</v>
      </c>
      <c r="H17" s="43">
        <v>5</v>
      </c>
      <c r="I17" s="43">
        <v>5</v>
      </c>
      <c r="J17" s="43">
        <v>5</v>
      </c>
      <c r="K17" s="43">
        <v>5</v>
      </c>
      <c r="L17" s="43">
        <v>6</v>
      </c>
      <c r="M17" s="43">
        <v>5</v>
      </c>
      <c r="N17" s="43">
        <v>5</v>
      </c>
      <c r="O17" s="43">
        <v>6</v>
      </c>
      <c r="P17" s="45" t="s">
        <v>37</v>
      </c>
      <c r="Q17" s="46">
        <v>3</v>
      </c>
      <c r="R17" s="47">
        <v>8</v>
      </c>
      <c r="S17" s="47"/>
      <c r="T17" s="47"/>
      <c r="U17" s="47"/>
      <c r="V17" s="47"/>
      <c r="W17" s="47"/>
      <c r="X17" s="47"/>
      <c r="Y17" s="48">
        <v>1</v>
      </c>
      <c r="Z17" s="42">
        <v>5</v>
      </c>
      <c r="AA17" s="43">
        <v>0</v>
      </c>
      <c r="AB17" s="48">
        <f>SUM(Z17:AA17)</f>
      </c>
      <c r="AC17" s="39">
        <v>0</v>
      </c>
      <c r="AD17" s="49">
        <v>98.900000000000006</v>
      </c>
      <c r="AE17" s="49">
        <v>100</v>
      </c>
      <c r="AF17" s="49">
        <v>99.450000000000003</v>
      </c>
      <c r="AG17" s="50">
        <v>5.2699999999999996</v>
      </c>
    </row>
    <row r="18" spans="2:33" ht="12.75">
      <c r="B18" s="39">
        <v>14</v>
      </c>
      <c r="C18" s="41" t="s">
        <v>53</v>
      </c>
      <c r="D18" s="39" t="s">
        <v>36</v>
      </c>
      <c r="E18" s="42">
        <v>5</v>
      </c>
      <c r="F18" s="43">
        <v>3</v>
      </c>
      <c r="G18" s="43">
        <v>4</v>
      </c>
      <c r="H18" s="43">
        <v>4</v>
      </c>
      <c r="I18" s="43">
        <v>3</v>
      </c>
      <c r="J18" s="43">
        <v>4</v>
      </c>
      <c r="K18" s="43">
        <v>5</v>
      </c>
      <c r="L18" s="43">
        <v>4</v>
      </c>
      <c r="M18" s="43">
        <v>5</v>
      </c>
      <c r="N18" s="43">
        <v>5</v>
      </c>
      <c r="O18" s="43">
        <v>6</v>
      </c>
      <c r="P18" s="45" t="s">
        <v>37</v>
      </c>
      <c r="Q18" s="46">
        <v>1</v>
      </c>
      <c r="R18" s="47">
        <v>4</v>
      </c>
      <c r="S18" s="47">
        <v>4</v>
      </c>
      <c r="T18" s="47">
        <v>2</v>
      </c>
      <c r="U18" s="47"/>
      <c r="V18" s="47"/>
      <c r="W18" s="47"/>
      <c r="X18" s="47"/>
      <c r="Y18" s="48">
        <v>1</v>
      </c>
      <c r="Z18" s="42">
        <v>198</v>
      </c>
      <c r="AA18" s="43">
        <v>0</v>
      </c>
      <c r="AB18" s="48">
        <f>SUM(Z18:AA18)</f>
      </c>
      <c r="AC18" s="39">
        <v>0</v>
      </c>
      <c r="AD18" s="49">
        <v>81.319999999999993</v>
      </c>
      <c r="AE18" s="49">
        <v>76.189999999999998</v>
      </c>
      <c r="AF18" s="49">
        <v>78.780000000000001</v>
      </c>
      <c r="AG18" s="50">
        <v>4.3600000000000003</v>
      </c>
    </row>
    <row r="19" spans="2:33" ht="12.75">
      <c r="B19" s="39">
        <v>15</v>
      </c>
      <c r="C19" s="41" t="s">
        <v>54</v>
      </c>
      <c r="D19" s="39" t="s">
        <v>36</v>
      </c>
      <c r="E19" s="42">
        <v>5</v>
      </c>
      <c r="F19" s="43">
        <v>3</v>
      </c>
      <c r="G19" s="43">
        <v>4</v>
      </c>
      <c r="H19" s="43">
        <v>5</v>
      </c>
      <c r="I19" s="43">
        <v>4</v>
      </c>
      <c r="J19" s="43">
        <v>4</v>
      </c>
      <c r="K19" s="43">
        <v>4</v>
      </c>
      <c r="L19" s="43">
        <v>4</v>
      </c>
      <c r="M19" s="43">
        <v>5</v>
      </c>
      <c r="N19" s="43">
        <v>4</v>
      </c>
      <c r="O19" s="43">
        <v>6</v>
      </c>
      <c r="P19" s="45" t="s">
        <v>37</v>
      </c>
      <c r="Q19" s="46">
        <v>1</v>
      </c>
      <c r="R19" s="47">
        <v>3</v>
      </c>
      <c r="S19" s="47">
        <v>6</v>
      </c>
      <c r="T19" s="47">
        <v>1</v>
      </c>
      <c r="U19" s="47"/>
      <c r="V19" s="47"/>
      <c r="W19" s="47"/>
      <c r="X19" s="47"/>
      <c r="Y19" s="48">
        <v>1</v>
      </c>
      <c r="Z19" s="42">
        <v>44</v>
      </c>
      <c r="AA19" s="43">
        <v>0</v>
      </c>
      <c r="AB19" s="48">
        <f>SUM(Z19:AA19)</f>
      </c>
      <c r="AC19" s="39">
        <v>2</v>
      </c>
      <c r="AD19" s="49">
        <v>98.909999999999997</v>
      </c>
      <c r="AE19" s="49">
        <v>91.540000000000006</v>
      </c>
      <c r="AF19" s="49">
        <v>95.209999999999994</v>
      </c>
      <c r="AG19" s="50">
        <v>4.3600000000000003</v>
      </c>
    </row>
    <row r="20" spans="2:33" ht="12.75">
      <c r="B20" s="39">
        <v>16</v>
      </c>
      <c r="C20" s="41" t="s">
        <v>55</v>
      </c>
      <c r="D20" s="39" t="s">
        <v>39</v>
      </c>
      <c r="E20" s="42">
        <v>6</v>
      </c>
      <c r="F20" s="43">
        <v>5</v>
      </c>
      <c r="G20" s="43">
        <v>5</v>
      </c>
      <c r="H20" s="43">
        <v>5</v>
      </c>
      <c r="I20" s="43">
        <v>5</v>
      </c>
      <c r="J20" s="43">
        <v>5</v>
      </c>
      <c r="K20" s="43">
        <v>5</v>
      </c>
      <c r="L20" s="43">
        <v>6</v>
      </c>
      <c r="M20" s="43">
        <v>5</v>
      </c>
      <c r="N20" s="43">
        <v>5</v>
      </c>
      <c r="O20" s="43">
        <v>6</v>
      </c>
      <c r="P20" s="45" t="s">
        <v>37</v>
      </c>
      <c r="Q20" s="46">
        <v>3</v>
      </c>
      <c r="R20" s="47">
        <v>8</v>
      </c>
      <c r="S20" s="47"/>
      <c r="T20" s="47"/>
      <c r="U20" s="47"/>
      <c r="V20" s="47"/>
      <c r="W20" s="47"/>
      <c r="X20" s="47"/>
      <c r="Y20" s="48">
        <v>1</v>
      </c>
      <c r="Z20" s="42">
        <v>36</v>
      </c>
      <c r="AA20" s="43">
        <v>0</v>
      </c>
      <c r="AB20" s="48">
        <f>SUM(Z20:AA20)</f>
      </c>
      <c r="AC20" s="39">
        <v>0</v>
      </c>
      <c r="AD20" s="49">
        <v>99.560000000000002</v>
      </c>
      <c r="AE20" s="49">
        <v>92.609999999999999</v>
      </c>
      <c r="AF20" s="49">
        <v>96.069999999999993</v>
      </c>
      <c r="AG20" s="50">
        <v>5.2699999999999996</v>
      </c>
    </row>
    <row r="21" spans="2:33" ht="12.75">
      <c r="B21" s="39">
        <v>17</v>
      </c>
      <c r="C21" s="41" t="s">
        <v>56</v>
      </c>
      <c r="D21" s="39" t="s">
        <v>39</v>
      </c>
      <c r="E21" s="42">
        <v>6</v>
      </c>
      <c r="F21" s="43">
        <v>5</v>
      </c>
      <c r="G21" s="43">
        <v>5</v>
      </c>
      <c r="H21" s="43">
        <v>5</v>
      </c>
      <c r="I21" s="43">
        <v>4</v>
      </c>
      <c r="J21" s="43">
        <v>5</v>
      </c>
      <c r="K21" s="43">
        <v>5</v>
      </c>
      <c r="L21" s="43">
        <v>5</v>
      </c>
      <c r="M21" s="43">
        <v>5</v>
      </c>
      <c r="N21" s="43">
        <v>5</v>
      </c>
      <c r="O21" s="43">
        <v>6</v>
      </c>
      <c r="P21" s="45" t="s">
        <v>37</v>
      </c>
      <c r="Q21" s="46">
        <v>2</v>
      </c>
      <c r="R21" s="47">
        <v>8</v>
      </c>
      <c r="S21" s="47">
        <v>1</v>
      </c>
      <c r="T21" s="47"/>
      <c r="U21" s="47"/>
      <c r="V21" s="47"/>
      <c r="W21" s="47"/>
      <c r="X21" s="47"/>
      <c r="Y21" s="48">
        <v>1</v>
      </c>
      <c r="Z21" s="42">
        <v>7</v>
      </c>
      <c r="AA21" s="43">
        <v>0</v>
      </c>
      <c r="AB21" s="48">
        <f>SUM(Z21:AA21)</f>
      </c>
      <c r="AC21" s="39">
        <v>0</v>
      </c>
      <c r="AD21" s="49">
        <v>99.780000000000001</v>
      </c>
      <c r="AE21" s="49">
        <v>98.700000000000003</v>
      </c>
      <c r="AF21" s="49">
        <v>99.230000000000004</v>
      </c>
      <c r="AG21" s="50">
        <v>5.0899999999999999</v>
      </c>
    </row>
    <row r="22" spans="2:33" ht="12.75">
      <c r="B22" s="39">
        <v>18</v>
      </c>
      <c r="C22" s="41" t="s">
        <v>57</v>
      </c>
      <c r="D22" s="39" t="s">
        <v>39</v>
      </c>
      <c r="E22" s="42">
        <v>5</v>
      </c>
      <c r="F22" s="43">
        <v>5</v>
      </c>
      <c r="G22" s="43">
        <v>5</v>
      </c>
      <c r="H22" s="43">
        <v>5</v>
      </c>
      <c r="I22" s="43">
        <v>5</v>
      </c>
      <c r="J22" s="43">
        <v>5</v>
      </c>
      <c r="K22" s="43">
        <v>5</v>
      </c>
      <c r="L22" s="43">
        <v>6</v>
      </c>
      <c r="M22" s="43">
        <v>5</v>
      </c>
      <c r="N22" s="43">
        <v>5</v>
      </c>
      <c r="O22" s="43">
        <v>6</v>
      </c>
      <c r="P22" s="45" t="s">
        <v>37</v>
      </c>
      <c r="Q22" s="46">
        <v>2</v>
      </c>
      <c r="R22" s="47">
        <v>9</v>
      </c>
      <c r="S22" s="47"/>
      <c r="T22" s="47"/>
      <c r="U22" s="47"/>
      <c r="V22" s="47"/>
      <c r="W22" s="47"/>
      <c r="X22" s="47"/>
      <c r="Y22" s="48">
        <v>1</v>
      </c>
      <c r="Z22" s="42">
        <v>24</v>
      </c>
      <c r="AA22" s="43">
        <v>0</v>
      </c>
      <c r="AB22" s="48">
        <f>SUM(Z22:AA22)</f>
      </c>
      <c r="AC22" s="39">
        <v>0</v>
      </c>
      <c r="AD22" s="49">
        <v>98.689999999999998</v>
      </c>
      <c r="AE22" s="49">
        <v>96.090000000000003</v>
      </c>
      <c r="AF22" s="49">
        <v>97.379999999999995</v>
      </c>
      <c r="AG22" s="50">
        <v>5.1799999999999997</v>
      </c>
    </row>
    <row r="23" spans="2:33" ht="12.75">
      <c r="B23" s="39">
        <v>19</v>
      </c>
      <c r="C23" s="41" t="s">
        <v>58</v>
      </c>
      <c r="D23" s="39" t="s">
        <v>39</v>
      </c>
      <c r="E23" s="42">
        <v>6</v>
      </c>
      <c r="F23" s="43">
        <v>5</v>
      </c>
      <c r="G23" s="43">
        <v>5</v>
      </c>
      <c r="H23" s="43">
        <v>5</v>
      </c>
      <c r="I23" s="43">
        <v>5</v>
      </c>
      <c r="J23" s="43">
        <v>5</v>
      </c>
      <c r="K23" s="43">
        <v>5</v>
      </c>
      <c r="L23" s="43">
        <v>6</v>
      </c>
      <c r="M23" s="43">
        <v>5</v>
      </c>
      <c r="N23" s="43">
        <v>5</v>
      </c>
      <c r="O23" s="43">
        <v>6</v>
      </c>
      <c r="P23" s="45" t="s">
        <v>37</v>
      </c>
      <c r="Q23" s="46">
        <v>3</v>
      </c>
      <c r="R23" s="47">
        <v>8</v>
      </c>
      <c r="S23" s="47"/>
      <c r="T23" s="47"/>
      <c r="U23" s="47"/>
      <c r="V23" s="47"/>
      <c r="W23" s="47"/>
      <c r="X23" s="47"/>
      <c r="Y23" s="48">
        <v>1</v>
      </c>
      <c r="Z23" s="42">
        <v>8</v>
      </c>
      <c r="AA23" s="43">
        <v>0</v>
      </c>
      <c r="AB23" s="48">
        <f>SUM(Z23:AA23)</f>
      </c>
      <c r="AC23" s="39">
        <v>0</v>
      </c>
      <c r="AD23" s="49">
        <v>99.780000000000001</v>
      </c>
      <c r="AE23" s="49">
        <v>98.480000000000004</v>
      </c>
      <c r="AF23" s="49">
        <v>99.129999999999995</v>
      </c>
      <c r="AG23" s="50">
        <v>5.2699999999999996</v>
      </c>
    </row>
    <row r="24" spans="2:33" ht="12.75">
      <c r="B24" s="39">
        <v>20</v>
      </c>
      <c r="C24" s="41" t="s">
        <v>59</v>
      </c>
      <c r="D24" s="39" t="s">
        <v>36</v>
      </c>
      <c r="E24" s="42">
        <v>6</v>
      </c>
      <c r="F24" s="43">
        <v>5</v>
      </c>
      <c r="G24" s="43">
        <v>5</v>
      </c>
      <c r="H24" s="43">
        <v>5</v>
      </c>
      <c r="I24" s="43">
        <v>4</v>
      </c>
      <c r="J24" s="43">
        <v>4</v>
      </c>
      <c r="K24" s="43">
        <v>5</v>
      </c>
      <c r="L24" s="43">
        <v>4</v>
      </c>
      <c r="M24" s="43">
        <v>5</v>
      </c>
      <c r="N24" s="43">
        <v>5</v>
      </c>
      <c r="O24" s="43">
        <v>5</v>
      </c>
      <c r="P24" s="45" t="s">
        <v>37</v>
      </c>
      <c r="Q24" s="46">
        <v>1</v>
      </c>
      <c r="R24" s="47">
        <v>7</v>
      </c>
      <c r="S24" s="47">
        <v>3</v>
      </c>
      <c r="T24" s="47"/>
      <c r="U24" s="47"/>
      <c r="V24" s="47"/>
      <c r="W24" s="47"/>
      <c r="X24" s="47"/>
      <c r="Y24" s="48">
        <v>1</v>
      </c>
      <c r="Z24" s="42">
        <v>25</v>
      </c>
      <c r="AA24" s="43">
        <v>0</v>
      </c>
      <c r="AB24" s="48">
        <f>SUM(Z24:AA24)</f>
      </c>
      <c r="AC24" s="39">
        <v>0</v>
      </c>
      <c r="AD24" s="49">
        <v>97.590000000000003</v>
      </c>
      <c r="AE24" s="49">
        <v>96.959999999999994</v>
      </c>
      <c r="AF24" s="49">
        <v>97.280000000000001</v>
      </c>
      <c r="AG24" s="50">
        <v>4.8200000000000003</v>
      </c>
    </row>
    <row r="25" spans="2:33" ht="12.75">
      <c r="B25" s="39">
        <v>21</v>
      </c>
      <c r="C25" s="41" t="s">
        <v>60</v>
      </c>
      <c r="D25" s="39" t="s">
        <v>36</v>
      </c>
      <c r="E25" s="42">
        <v>5</v>
      </c>
      <c r="F25" s="43">
        <v>4</v>
      </c>
      <c r="G25" s="43">
        <v>5</v>
      </c>
      <c r="H25" s="43">
        <v>5</v>
      </c>
      <c r="I25" s="43">
        <v>4</v>
      </c>
      <c r="J25" s="43">
        <v>4</v>
      </c>
      <c r="K25" s="43">
        <v>4</v>
      </c>
      <c r="L25" s="43">
        <v>4</v>
      </c>
      <c r="M25" s="43">
        <v>5</v>
      </c>
      <c r="N25" s="43">
        <v>5</v>
      </c>
      <c r="O25" s="43">
        <v>6</v>
      </c>
      <c r="P25" s="45" t="s">
        <v>37</v>
      </c>
      <c r="Q25" s="46">
        <v>1</v>
      </c>
      <c r="R25" s="47">
        <v>5</v>
      </c>
      <c r="S25" s="47">
        <v>5</v>
      </c>
      <c r="T25" s="47"/>
      <c r="U25" s="47"/>
      <c r="V25" s="47"/>
      <c r="W25" s="47"/>
      <c r="X25" s="47"/>
      <c r="Y25" s="48">
        <v>1</v>
      </c>
      <c r="Z25" s="42">
        <v>84</v>
      </c>
      <c r="AA25" s="43">
        <v>0</v>
      </c>
      <c r="AB25" s="48">
        <f>SUM(Z25:AA25)</f>
      </c>
      <c r="AC25" s="39">
        <v>5</v>
      </c>
      <c r="AD25" s="49">
        <v>91.700000000000003</v>
      </c>
      <c r="AE25" s="49">
        <v>90.040000000000006</v>
      </c>
      <c r="AF25" s="49">
        <v>90.870000000000005</v>
      </c>
      <c r="AG25" s="50">
        <v>4.6399999999999997</v>
      </c>
    </row>
    <row r="26" spans="2:33" ht="12.75">
      <c r="B26" s="39">
        <v>22</v>
      </c>
      <c r="C26" s="41" t="s">
        <v>44</v>
      </c>
      <c r="D26" s="39" t="s">
        <v>44</v>
      </c>
      <c r="E26" s="42" t="s">
        <v>44</v>
      </c>
      <c r="F26" s="43" t="s">
        <v>44</v>
      </c>
      <c r="G26" s="43" t="s">
        <v>44</v>
      </c>
      <c r="H26" s="43" t="s">
        <v>44</v>
      </c>
      <c r="I26" s="43" t="s">
        <v>44</v>
      </c>
      <c r="J26" s="43" t="s">
        <v>44</v>
      </c>
      <c r="K26" s="43" t="s">
        <v>44</v>
      </c>
      <c r="L26" s="43" t="s">
        <v>44</v>
      </c>
      <c r="M26" s="43" t="s">
        <v>44</v>
      </c>
      <c r="N26" s="43" t="s">
        <v>44</v>
      </c>
      <c r="O26" s="43" t="s">
        <v>44</v>
      </c>
      <c r="P26" s="61" t="s">
        <v>44</v>
      </c>
      <c r="Q26" s="46"/>
      <c r="R26" s="47"/>
      <c r="S26" s="47"/>
      <c r="T26" s="47"/>
      <c r="U26" s="47"/>
      <c r="V26" s="47"/>
      <c r="W26" s="47"/>
      <c r="X26" s="47"/>
      <c r="Y26" s="48"/>
      <c r="Z26" s="42" t="s">
        <v>44</v>
      </c>
      <c r="AA26" s="43" t="s">
        <v>44</v>
      </c>
      <c r="AB26" s="48" t="s">
        <v>44</v>
      </c>
      <c r="AC26" s="39" t="s">
        <v>44</v>
      </c>
      <c r="AD26" s="39" t="s">
        <v>44</v>
      </c>
      <c r="AE26" s="39" t="s">
        <v>44</v>
      </c>
      <c r="AF26" s="39" t="s">
        <v>44</v>
      </c>
      <c r="AG26" s="62" t="s">
        <v>44</v>
      </c>
    </row>
    <row r="27" spans="2:33" ht="12.75">
      <c r="B27" s="39">
        <v>23</v>
      </c>
      <c r="C27" s="41" t="s">
        <v>44</v>
      </c>
      <c r="D27" s="39" t="s">
        <v>44</v>
      </c>
      <c r="E27" s="42" t="s">
        <v>44</v>
      </c>
      <c r="F27" s="43" t="s">
        <v>44</v>
      </c>
      <c r="G27" s="43" t="s">
        <v>44</v>
      </c>
      <c r="H27" s="43" t="s">
        <v>44</v>
      </c>
      <c r="I27" s="43" t="s">
        <v>44</v>
      </c>
      <c r="J27" s="43" t="s">
        <v>44</v>
      </c>
      <c r="K27" s="43" t="s">
        <v>44</v>
      </c>
      <c r="L27" s="43" t="s">
        <v>44</v>
      </c>
      <c r="M27" s="43" t="s">
        <v>44</v>
      </c>
      <c r="N27" s="43" t="s">
        <v>44</v>
      </c>
      <c r="O27" s="43" t="s">
        <v>44</v>
      </c>
      <c r="P27" s="61" t="s">
        <v>44</v>
      </c>
      <c r="Q27" s="46"/>
      <c r="R27" s="47"/>
      <c r="S27" s="47"/>
      <c r="T27" s="47"/>
      <c r="U27" s="47"/>
      <c r="V27" s="47"/>
      <c r="W27" s="47"/>
      <c r="X27" s="47"/>
      <c r="Y27" s="48"/>
      <c r="Z27" s="42" t="s">
        <v>44</v>
      </c>
      <c r="AA27" s="43" t="s">
        <v>44</v>
      </c>
      <c r="AB27" s="48" t="s">
        <v>44</v>
      </c>
      <c r="AC27" s="39" t="s">
        <v>44</v>
      </c>
      <c r="AD27" s="39" t="s">
        <v>44</v>
      </c>
      <c r="AE27" s="39" t="s">
        <v>44</v>
      </c>
      <c r="AF27" s="39" t="s">
        <v>44</v>
      </c>
      <c r="AG27" s="62" t="s">
        <v>44</v>
      </c>
    </row>
    <row r="28" spans="2:33" ht="12.75">
      <c r="B28" s="39">
        <v>24</v>
      </c>
      <c r="C28" s="41" t="s">
        <v>44</v>
      </c>
      <c r="D28" s="39" t="s">
        <v>44</v>
      </c>
      <c r="E28" s="42" t="s">
        <v>44</v>
      </c>
      <c r="F28" s="43" t="s">
        <v>44</v>
      </c>
      <c r="G28" s="43" t="s">
        <v>44</v>
      </c>
      <c r="H28" s="43" t="s">
        <v>44</v>
      </c>
      <c r="I28" s="43" t="s">
        <v>44</v>
      </c>
      <c r="J28" s="43" t="s">
        <v>44</v>
      </c>
      <c r="K28" s="43" t="s">
        <v>44</v>
      </c>
      <c r="L28" s="43" t="s">
        <v>44</v>
      </c>
      <c r="M28" s="43" t="s">
        <v>44</v>
      </c>
      <c r="N28" s="43" t="s">
        <v>44</v>
      </c>
      <c r="O28" s="43" t="s">
        <v>44</v>
      </c>
      <c r="P28" s="61" t="s">
        <v>44</v>
      </c>
      <c r="Q28" s="46"/>
      <c r="R28" s="47"/>
      <c r="S28" s="47"/>
      <c r="T28" s="47"/>
      <c r="U28" s="47"/>
      <c r="V28" s="47"/>
      <c r="W28" s="47"/>
      <c r="X28" s="47"/>
      <c r="Y28" s="48"/>
      <c r="Z28" s="42" t="s">
        <v>44</v>
      </c>
      <c r="AA28" s="43" t="s">
        <v>44</v>
      </c>
      <c r="AB28" s="48" t="s">
        <v>44</v>
      </c>
      <c r="AC28" s="39" t="s">
        <v>44</v>
      </c>
      <c r="AD28" s="39" t="s">
        <v>44</v>
      </c>
      <c r="AE28" s="39" t="s">
        <v>44</v>
      </c>
      <c r="AF28" s="39" t="s">
        <v>44</v>
      </c>
      <c r="AG28" s="62" t="s">
        <v>44</v>
      </c>
    </row>
    <row r="29" spans="2:33" ht="12.75">
      <c r="B29" s="39">
        <v>25</v>
      </c>
      <c r="C29" s="41" t="s">
        <v>44</v>
      </c>
      <c r="D29" s="39" t="s">
        <v>44</v>
      </c>
      <c r="E29" s="42" t="s">
        <v>44</v>
      </c>
      <c r="F29" s="43" t="s">
        <v>44</v>
      </c>
      <c r="G29" s="43" t="s">
        <v>44</v>
      </c>
      <c r="H29" s="43" t="s">
        <v>44</v>
      </c>
      <c r="I29" s="43" t="s">
        <v>44</v>
      </c>
      <c r="J29" s="43" t="s">
        <v>44</v>
      </c>
      <c r="K29" s="43" t="s">
        <v>44</v>
      </c>
      <c r="L29" s="43" t="s">
        <v>44</v>
      </c>
      <c r="M29" s="43" t="s">
        <v>44</v>
      </c>
      <c r="N29" s="43" t="s">
        <v>44</v>
      </c>
      <c r="O29" s="43" t="s">
        <v>44</v>
      </c>
      <c r="P29" s="61" t="s">
        <v>44</v>
      </c>
      <c r="Q29" s="46"/>
      <c r="R29" s="47"/>
      <c r="S29" s="47"/>
      <c r="T29" s="47"/>
      <c r="U29" s="47"/>
      <c r="V29" s="47"/>
      <c r="W29" s="47"/>
      <c r="X29" s="47"/>
      <c r="Y29" s="48"/>
      <c r="Z29" s="42" t="s">
        <v>44</v>
      </c>
      <c r="AA29" s="43" t="s">
        <v>44</v>
      </c>
      <c r="AB29" s="48" t="s">
        <v>44</v>
      </c>
      <c r="AC29" s="39" t="s">
        <v>44</v>
      </c>
      <c r="AD29" s="39" t="s">
        <v>44</v>
      </c>
      <c r="AE29" s="39" t="s">
        <v>44</v>
      </c>
      <c r="AF29" s="39" t="s">
        <v>44</v>
      </c>
      <c r="AG29" s="62" t="s">
        <v>44</v>
      </c>
    </row>
    <row r="30" spans="2:33" ht="12.75">
      <c r="B30" s="39">
        <v>26</v>
      </c>
      <c r="C30" s="41" t="s">
        <v>44</v>
      </c>
      <c r="D30" s="39" t="s">
        <v>44</v>
      </c>
      <c r="E30" s="42" t="s">
        <v>44</v>
      </c>
      <c r="F30" s="43" t="s">
        <v>44</v>
      </c>
      <c r="G30" s="43" t="s">
        <v>44</v>
      </c>
      <c r="H30" s="43" t="s">
        <v>44</v>
      </c>
      <c r="I30" s="43" t="s">
        <v>44</v>
      </c>
      <c r="J30" s="43" t="s">
        <v>44</v>
      </c>
      <c r="K30" s="43" t="s">
        <v>44</v>
      </c>
      <c r="L30" s="43" t="s">
        <v>44</v>
      </c>
      <c r="M30" s="43" t="s">
        <v>44</v>
      </c>
      <c r="N30" s="43" t="s">
        <v>44</v>
      </c>
      <c r="O30" s="43" t="s">
        <v>44</v>
      </c>
      <c r="P30" s="61" t="s">
        <v>44</v>
      </c>
      <c r="Q30" s="46"/>
      <c r="R30" s="47"/>
      <c r="S30" s="47"/>
      <c r="T30" s="47"/>
      <c r="U30" s="47"/>
      <c r="V30" s="47"/>
      <c r="W30" s="47"/>
      <c r="X30" s="47"/>
      <c r="Y30" s="48"/>
      <c r="Z30" s="42" t="s">
        <v>44</v>
      </c>
      <c r="AA30" s="43" t="s">
        <v>44</v>
      </c>
      <c r="AB30" s="48" t="s">
        <v>44</v>
      </c>
      <c r="AC30" s="39" t="s">
        <v>44</v>
      </c>
      <c r="AD30" s="39" t="s">
        <v>44</v>
      </c>
      <c r="AE30" s="39" t="s">
        <v>44</v>
      </c>
      <c r="AF30" s="39" t="s">
        <v>44</v>
      </c>
      <c r="AG30" s="62" t="s">
        <v>44</v>
      </c>
    </row>
    <row r="31" spans="2:33" ht="12.75">
      <c r="B31" s="39">
        <v>27</v>
      </c>
      <c r="C31" s="41" t="s">
        <v>44</v>
      </c>
      <c r="D31" s="39" t="s">
        <v>44</v>
      </c>
      <c r="E31" s="42" t="s">
        <v>44</v>
      </c>
      <c r="F31" s="43" t="s">
        <v>44</v>
      </c>
      <c r="G31" s="43" t="s">
        <v>44</v>
      </c>
      <c r="H31" s="43" t="s">
        <v>44</v>
      </c>
      <c r="I31" s="43" t="s">
        <v>44</v>
      </c>
      <c r="J31" s="43" t="s">
        <v>44</v>
      </c>
      <c r="K31" s="43" t="s">
        <v>44</v>
      </c>
      <c r="L31" s="43" t="s">
        <v>44</v>
      </c>
      <c r="M31" s="43" t="s">
        <v>44</v>
      </c>
      <c r="N31" s="43" t="s">
        <v>44</v>
      </c>
      <c r="O31" s="43" t="s">
        <v>44</v>
      </c>
      <c r="P31" s="61" t="s">
        <v>44</v>
      </c>
      <c r="Q31" s="46"/>
      <c r="R31" s="47"/>
      <c r="S31" s="47"/>
      <c r="T31" s="47"/>
      <c r="U31" s="47"/>
      <c r="V31" s="47"/>
      <c r="W31" s="47"/>
      <c r="X31" s="47"/>
      <c r="Y31" s="48"/>
      <c r="Z31" s="42" t="s">
        <v>44</v>
      </c>
      <c r="AA31" s="43" t="s">
        <v>44</v>
      </c>
      <c r="AB31" s="48" t="s">
        <v>44</v>
      </c>
      <c r="AC31" s="39" t="s">
        <v>44</v>
      </c>
      <c r="AD31" s="39" t="s">
        <v>44</v>
      </c>
      <c r="AE31" s="39" t="s">
        <v>44</v>
      </c>
      <c r="AF31" s="39" t="s">
        <v>44</v>
      </c>
      <c r="AG31" s="62" t="s">
        <v>44</v>
      </c>
    </row>
    <row r="32" spans="2:33" ht="12.75">
      <c r="B32" s="39">
        <v>28</v>
      </c>
      <c r="C32" s="41" t="s">
        <v>44</v>
      </c>
      <c r="D32" s="39" t="s">
        <v>44</v>
      </c>
      <c r="E32" s="42" t="s">
        <v>44</v>
      </c>
      <c r="F32" s="43" t="s">
        <v>44</v>
      </c>
      <c r="G32" s="43" t="s">
        <v>44</v>
      </c>
      <c r="H32" s="43" t="s">
        <v>44</v>
      </c>
      <c r="I32" s="43" t="s">
        <v>44</v>
      </c>
      <c r="J32" s="43" t="s">
        <v>44</v>
      </c>
      <c r="K32" s="43" t="s">
        <v>44</v>
      </c>
      <c r="L32" s="43" t="s">
        <v>44</v>
      </c>
      <c r="M32" s="43" t="s">
        <v>44</v>
      </c>
      <c r="N32" s="43" t="s">
        <v>44</v>
      </c>
      <c r="O32" s="43" t="s">
        <v>44</v>
      </c>
      <c r="P32" s="61" t="s">
        <v>44</v>
      </c>
      <c r="Q32" s="46"/>
      <c r="R32" s="47"/>
      <c r="S32" s="47"/>
      <c r="T32" s="47"/>
      <c r="U32" s="47"/>
      <c r="V32" s="47"/>
      <c r="W32" s="47"/>
      <c r="X32" s="47"/>
      <c r="Y32" s="48"/>
      <c r="Z32" s="42" t="s">
        <v>44</v>
      </c>
      <c r="AA32" s="43" t="s">
        <v>44</v>
      </c>
      <c r="AB32" s="48" t="s">
        <v>44</v>
      </c>
      <c r="AC32" s="39" t="s">
        <v>44</v>
      </c>
      <c r="AD32" s="39" t="s">
        <v>44</v>
      </c>
      <c r="AE32" s="39" t="s">
        <v>44</v>
      </c>
      <c r="AF32" s="39" t="s">
        <v>44</v>
      </c>
      <c r="AG32" s="62" t="s">
        <v>44</v>
      </c>
    </row>
    <row r="33" spans="2:33" ht="12.75">
      <c r="B33" s="39">
        <v>29</v>
      </c>
      <c r="C33" s="41" t="s">
        <v>44</v>
      </c>
      <c r="D33" s="39" t="s">
        <v>44</v>
      </c>
      <c r="E33" s="42" t="s">
        <v>44</v>
      </c>
      <c r="F33" s="43" t="s">
        <v>44</v>
      </c>
      <c r="G33" s="43" t="s">
        <v>44</v>
      </c>
      <c r="H33" s="43" t="s">
        <v>44</v>
      </c>
      <c r="I33" s="43" t="s">
        <v>44</v>
      </c>
      <c r="J33" s="43" t="s">
        <v>44</v>
      </c>
      <c r="K33" s="43" t="s">
        <v>44</v>
      </c>
      <c r="L33" s="43" t="s">
        <v>44</v>
      </c>
      <c r="M33" s="43" t="s">
        <v>44</v>
      </c>
      <c r="N33" s="43" t="s">
        <v>44</v>
      </c>
      <c r="O33" s="43" t="s">
        <v>44</v>
      </c>
      <c r="P33" s="61" t="s">
        <v>44</v>
      </c>
      <c r="Q33" s="46"/>
      <c r="R33" s="47"/>
      <c r="S33" s="47"/>
      <c r="T33" s="47"/>
      <c r="U33" s="47"/>
      <c r="V33" s="47"/>
      <c r="W33" s="47"/>
      <c r="X33" s="47"/>
      <c r="Y33" s="48"/>
      <c r="Z33" s="42" t="s">
        <v>44</v>
      </c>
      <c r="AA33" s="43" t="s">
        <v>44</v>
      </c>
      <c r="AB33" s="48" t="s">
        <v>44</v>
      </c>
      <c r="AC33" s="39" t="s">
        <v>44</v>
      </c>
      <c r="AD33" s="39" t="s">
        <v>44</v>
      </c>
      <c r="AE33" s="39" t="s">
        <v>44</v>
      </c>
      <c r="AF33" s="39" t="s">
        <v>44</v>
      </c>
      <c r="AG33" s="62" t="s">
        <v>44</v>
      </c>
    </row>
    <row r="34" spans="2:33" ht="12.75">
      <c r="B34" s="39">
        <v>30</v>
      </c>
      <c r="C34" s="41" t="s">
        <v>44</v>
      </c>
      <c r="D34" s="39" t="s">
        <v>44</v>
      </c>
      <c r="E34" s="42" t="s">
        <v>44</v>
      </c>
      <c r="F34" s="43" t="s">
        <v>44</v>
      </c>
      <c r="G34" s="43" t="s">
        <v>44</v>
      </c>
      <c r="H34" s="43" t="s">
        <v>44</v>
      </c>
      <c r="I34" s="43" t="s">
        <v>44</v>
      </c>
      <c r="J34" s="43" t="s">
        <v>44</v>
      </c>
      <c r="K34" s="43" t="s">
        <v>44</v>
      </c>
      <c r="L34" s="43" t="s">
        <v>44</v>
      </c>
      <c r="M34" s="43" t="s">
        <v>44</v>
      </c>
      <c r="N34" s="43" t="s">
        <v>44</v>
      </c>
      <c r="O34" s="43" t="s">
        <v>44</v>
      </c>
      <c r="P34" s="61" t="s">
        <v>44</v>
      </c>
      <c r="Q34" s="46"/>
      <c r="R34" s="47"/>
      <c r="S34" s="47"/>
      <c r="T34" s="47"/>
      <c r="U34" s="47"/>
      <c r="V34" s="47"/>
      <c r="W34" s="47"/>
      <c r="X34" s="47"/>
      <c r="Y34" s="48"/>
      <c r="Z34" s="42" t="s">
        <v>44</v>
      </c>
      <c r="AA34" s="43" t="s">
        <v>44</v>
      </c>
      <c r="AB34" s="48" t="s">
        <v>44</v>
      </c>
      <c r="AC34" s="39" t="s">
        <v>44</v>
      </c>
      <c r="AD34" s="39" t="s">
        <v>44</v>
      </c>
      <c r="AE34" s="39" t="s">
        <v>44</v>
      </c>
      <c r="AF34" s="39" t="s">
        <v>44</v>
      </c>
      <c r="AG34" s="62" t="s">
        <v>44</v>
      </c>
    </row>
    <row r="35" spans="2:33" ht="12.75">
      <c r="B35" s="39">
        <v>31</v>
      </c>
      <c r="C35" s="41" t="s">
        <v>44</v>
      </c>
      <c r="D35" s="39" t="s">
        <v>44</v>
      </c>
      <c r="E35" s="42" t="s">
        <v>44</v>
      </c>
      <c r="F35" s="43" t="s">
        <v>44</v>
      </c>
      <c r="G35" s="43" t="s">
        <v>44</v>
      </c>
      <c r="H35" s="43" t="s">
        <v>44</v>
      </c>
      <c r="I35" s="43" t="s">
        <v>44</v>
      </c>
      <c r="J35" s="43" t="s">
        <v>44</v>
      </c>
      <c r="K35" s="43" t="s">
        <v>44</v>
      </c>
      <c r="L35" s="43" t="s">
        <v>44</v>
      </c>
      <c r="M35" s="43" t="s">
        <v>44</v>
      </c>
      <c r="N35" s="43" t="s">
        <v>44</v>
      </c>
      <c r="O35" s="43" t="s">
        <v>44</v>
      </c>
      <c r="P35" s="61" t="s">
        <v>44</v>
      </c>
      <c r="Q35" s="46"/>
      <c r="R35" s="47"/>
      <c r="S35" s="47"/>
      <c r="T35" s="47"/>
      <c r="U35" s="47"/>
      <c r="V35" s="47"/>
      <c r="W35" s="47"/>
      <c r="X35" s="47"/>
      <c r="Y35" s="48"/>
      <c r="Z35" s="42" t="s">
        <v>44</v>
      </c>
      <c r="AA35" s="43" t="s">
        <v>44</v>
      </c>
      <c r="AB35" s="48" t="s">
        <v>44</v>
      </c>
      <c r="AC35" s="39" t="s">
        <v>44</v>
      </c>
      <c r="AD35" s="39" t="s">
        <v>44</v>
      </c>
      <c r="AE35" s="39" t="s">
        <v>44</v>
      </c>
      <c r="AF35" s="39" t="s">
        <v>44</v>
      </c>
      <c r="AG35" s="62" t="s">
        <v>44</v>
      </c>
    </row>
    <row r="36" spans="2:33" ht="12.75">
      <c r="B36" s="39">
        <v>32</v>
      </c>
      <c r="C36" s="41" t="s">
        <v>44</v>
      </c>
      <c r="D36" s="39" t="s">
        <v>44</v>
      </c>
      <c r="E36" s="42" t="s">
        <v>44</v>
      </c>
      <c r="F36" s="43" t="s">
        <v>44</v>
      </c>
      <c r="G36" s="43" t="s">
        <v>44</v>
      </c>
      <c r="H36" s="43" t="s">
        <v>44</v>
      </c>
      <c r="I36" s="43" t="s">
        <v>44</v>
      </c>
      <c r="J36" s="43" t="s">
        <v>44</v>
      </c>
      <c r="K36" s="43" t="s">
        <v>44</v>
      </c>
      <c r="L36" s="43" t="s">
        <v>44</v>
      </c>
      <c r="M36" s="43" t="s">
        <v>44</v>
      </c>
      <c r="N36" s="43" t="s">
        <v>44</v>
      </c>
      <c r="O36" s="43" t="s">
        <v>44</v>
      </c>
      <c r="P36" s="61" t="s">
        <v>44</v>
      </c>
      <c r="Q36" s="46"/>
      <c r="R36" s="47"/>
      <c r="S36" s="47"/>
      <c r="T36" s="47"/>
      <c r="U36" s="47"/>
      <c r="V36" s="47"/>
      <c r="W36" s="47"/>
      <c r="X36" s="47"/>
      <c r="Y36" s="48"/>
      <c r="Z36" s="42" t="s">
        <v>44</v>
      </c>
      <c r="AA36" s="43" t="s">
        <v>44</v>
      </c>
      <c r="AB36" s="48" t="s">
        <v>44</v>
      </c>
      <c r="AC36" s="39" t="s">
        <v>44</v>
      </c>
      <c r="AD36" s="39" t="s">
        <v>44</v>
      </c>
      <c r="AE36" s="39" t="s">
        <v>44</v>
      </c>
      <c r="AF36" s="39" t="s">
        <v>44</v>
      </c>
      <c r="AG36" s="62" t="s">
        <v>44</v>
      </c>
    </row>
    <row r="37" spans="2:33" ht="12.75">
      <c r="B37" s="39">
        <v>33</v>
      </c>
      <c r="C37" s="41" t="s">
        <v>44</v>
      </c>
      <c r="D37" s="39" t="s">
        <v>44</v>
      </c>
      <c r="E37" s="42" t="s">
        <v>44</v>
      </c>
      <c r="F37" s="43" t="s">
        <v>44</v>
      </c>
      <c r="G37" s="43" t="s">
        <v>44</v>
      </c>
      <c r="H37" s="43" t="s">
        <v>44</v>
      </c>
      <c r="I37" s="43" t="s">
        <v>44</v>
      </c>
      <c r="J37" s="43" t="s">
        <v>44</v>
      </c>
      <c r="K37" s="43" t="s">
        <v>44</v>
      </c>
      <c r="L37" s="43" t="s">
        <v>44</v>
      </c>
      <c r="M37" s="43" t="s">
        <v>44</v>
      </c>
      <c r="N37" s="43" t="s">
        <v>44</v>
      </c>
      <c r="O37" s="43" t="s">
        <v>44</v>
      </c>
      <c r="P37" s="61" t="s">
        <v>44</v>
      </c>
      <c r="Q37" s="46"/>
      <c r="R37" s="47"/>
      <c r="S37" s="47"/>
      <c r="T37" s="47"/>
      <c r="U37" s="47"/>
      <c r="V37" s="47"/>
      <c r="W37" s="47"/>
      <c r="X37" s="47"/>
      <c r="Y37" s="48"/>
      <c r="Z37" s="42" t="s">
        <v>44</v>
      </c>
      <c r="AA37" s="43" t="s">
        <v>44</v>
      </c>
      <c r="AB37" s="48" t="s">
        <v>44</v>
      </c>
      <c r="AC37" s="39" t="s">
        <v>44</v>
      </c>
      <c r="AD37" s="39" t="s">
        <v>44</v>
      </c>
      <c r="AE37" s="39" t="s">
        <v>44</v>
      </c>
      <c r="AF37" s="39" t="s">
        <v>44</v>
      </c>
      <c r="AG37" s="62" t="s">
        <v>44</v>
      </c>
    </row>
    <row r="38" spans="2:33" ht="12.75">
      <c r="B38" s="39">
        <v>34</v>
      </c>
      <c r="C38" s="41" t="s">
        <v>44</v>
      </c>
      <c r="D38" s="39" t="s">
        <v>44</v>
      </c>
      <c r="E38" s="42" t="s">
        <v>44</v>
      </c>
      <c r="F38" s="43" t="s">
        <v>44</v>
      </c>
      <c r="G38" s="43" t="s">
        <v>44</v>
      </c>
      <c r="H38" s="43" t="s">
        <v>44</v>
      </c>
      <c r="I38" s="43" t="s">
        <v>44</v>
      </c>
      <c r="J38" s="43" t="s">
        <v>44</v>
      </c>
      <c r="K38" s="43" t="s">
        <v>44</v>
      </c>
      <c r="L38" s="43" t="s">
        <v>44</v>
      </c>
      <c r="M38" s="43" t="s">
        <v>44</v>
      </c>
      <c r="N38" s="43" t="s">
        <v>44</v>
      </c>
      <c r="O38" s="43" t="s">
        <v>44</v>
      </c>
      <c r="P38" s="61" t="s">
        <v>44</v>
      </c>
      <c r="Q38" s="46"/>
      <c r="R38" s="47"/>
      <c r="S38" s="47"/>
      <c r="T38" s="47"/>
      <c r="U38" s="47"/>
      <c r="V38" s="47"/>
      <c r="W38" s="47"/>
      <c r="X38" s="47"/>
      <c r="Y38" s="48"/>
      <c r="Z38" s="42" t="s">
        <v>44</v>
      </c>
      <c r="AA38" s="43" t="s">
        <v>44</v>
      </c>
      <c r="AB38" s="48" t="s">
        <v>44</v>
      </c>
      <c r="AC38" s="39" t="s">
        <v>44</v>
      </c>
      <c r="AD38" s="39" t="s">
        <v>44</v>
      </c>
      <c r="AE38" s="39" t="s">
        <v>44</v>
      </c>
      <c r="AF38" s="39" t="s">
        <v>44</v>
      </c>
      <c r="AG38" s="62" t="s">
        <v>44</v>
      </c>
    </row>
    <row r="39" spans="2:33" ht="12.75">
      <c r="B39" s="39">
        <v>35</v>
      </c>
      <c r="C39" s="41" t="s">
        <v>44</v>
      </c>
      <c r="D39" s="39" t="s">
        <v>44</v>
      </c>
      <c r="E39" s="42" t="s">
        <v>44</v>
      </c>
      <c r="F39" s="43" t="s">
        <v>44</v>
      </c>
      <c r="G39" s="43" t="s">
        <v>44</v>
      </c>
      <c r="H39" s="43" t="s">
        <v>44</v>
      </c>
      <c r="I39" s="43" t="s">
        <v>44</v>
      </c>
      <c r="J39" s="43" t="s">
        <v>44</v>
      </c>
      <c r="K39" s="43" t="s">
        <v>44</v>
      </c>
      <c r="L39" s="43" t="s">
        <v>44</v>
      </c>
      <c r="M39" s="43" t="s">
        <v>44</v>
      </c>
      <c r="N39" s="43" t="s">
        <v>44</v>
      </c>
      <c r="O39" s="43" t="s">
        <v>44</v>
      </c>
      <c r="P39" s="61" t="s">
        <v>44</v>
      </c>
      <c r="Q39" s="46"/>
      <c r="R39" s="47"/>
      <c r="S39" s="47"/>
      <c r="T39" s="47"/>
      <c r="U39" s="47"/>
      <c r="V39" s="47"/>
      <c r="W39" s="47"/>
      <c r="X39" s="47"/>
      <c r="Y39" s="48"/>
      <c r="Z39" s="42" t="s">
        <v>44</v>
      </c>
      <c r="AA39" s="43" t="s">
        <v>44</v>
      </c>
      <c r="AB39" s="48" t="s">
        <v>44</v>
      </c>
      <c r="AC39" s="39" t="s">
        <v>44</v>
      </c>
      <c r="AD39" s="39" t="s">
        <v>44</v>
      </c>
      <c r="AE39" s="39" t="s">
        <v>44</v>
      </c>
      <c r="AF39" s="39" t="s">
        <v>44</v>
      </c>
      <c r="AG39" s="62" t="s">
        <v>44</v>
      </c>
    </row>
    <row r="40" spans="2:33" ht="12.75">
      <c r="B40" s="39">
        <v>36</v>
      </c>
      <c r="C40" s="41" t="s">
        <v>44</v>
      </c>
      <c r="D40" s="39" t="s">
        <v>44</v>
      </c>
      <c r="E40" s="42" t="s">
        <v>44</v>
      </c>
      <c r="F40" s="43" t="s">
        <v>44</v>
      </c>
      <c r="G40" s="43" t="s">
        <v>44</v>
      </c>
      <c r="H40" s="43" t="s">
        <v>44</v>
      </c>
      <c r="I40" s="43" t="s">
        <v>44</v>
      </c>
      <c r="J40" s="43" t="s">
        <v>44</v>
      </c>
      <c r="K40" s="43" t="s">
        <v>44</v>
      </c>
      <c r="L40" s="43" t="s">
        <v>44</v>
      </c>
      <c r="M40" s="43" t="s">
        <v>44</v>
      </c>
      <c r="N40" s="43" t="s">
        <v>44</v>
      </c>
      <c r="O40" s="43" t="s">
        <v>44</v>
      </c>
      <c r="P40" s="61" t="s">
        <v>44</v>
      </c>
      <c r="Q40" s="46"/>
      <c r="R40" s="47"/>
      <c r="S40" s="47"/>
      <c r="T40" s="47"/>
      <c r="U40" s="47"/>
      <c r="V40" s="47"/>
      <c r="W40" s="47"/>
      <c r="X40" s="47"/>
      <c r="Y40" s="48"/>
      <c r="Z40" s="42" t="s">
        <v>44</v>
      </c>
      <c r="AA40" s="43" t="s">
        <v>44</v>
      </c>
      <c r="AB40" s="48" t="s">
        <v>44</v>
      </c>
      <c r="AC40" s="39" t="s">
        <v>44</v>
      </c>
      <c r="AD40" s="39" t="s">
        <v>44</v>
      </c>
      <c r="AE40" s="39" t="s">
        <v>44</v>
      </c>
      <c r="AF40" s="39" t="s">
        <v>44</v>
      </c>
      <c r="AG40" s="62" t="s">
        <v>44</v>
      </c>
    </row>
    <row r="41" spans="2:33" ht="12.75">
      <c r="B41" s="39">
        <v>37</v>
      </c>
      <c r="C41" s="41" t="s">
        <v>44</v>
      </c>
      <c r="D41" s="39" t="s">
        <v>44</v>
      </c>
      <c r="E41" s="42" t="s">
        <v>44</v>
      </c>
      <c r="F41" s="43" t="s">
        <v>44</v>
      </c>
      <c r="G41" s="43" t="s">
        <v>44</v>
      </c>
      <c r="H41" s="43" t="s">
        <v>44</v>
      </c>
      <c r="I41" s="43" t="s">
        <v>44</v>
      </c>
      <c r="J41" s="43" t="s">
        <v>44</v>
      </c>
      <c r="K41" s="43" t="s">
        <v>44</v>
      </c>
      <c r="L41" s="43" t="s">
        <v>44</v>
      </c>
      <c r="M41" s="43" t="s">
        <v>44</v>
      </c>
      <c r="N41" s="43" t="s">
        <v>44</v>
      </c>
      <c r="O41" s="43" t="s">
        <v>44</v>
      </c>
      <c r="P41" s="61" t="s">
        <v>44</v>
      </c>
      <c r="Q41" s="46"/>
      <c r="R41" s="47"/>
      <c r="S41" s="47"/>
      <c r="T41" s="47"/>
      <c r="U41" s="47"/>
      <c r="V41" s="47"/>
      <c r="W41" s="47"/>
      <c r="X41" s="47"/>
      <c r="Y41" s="48"/>
      <c r="Z41" s="42" t="s">
        <v>44</v>
      </c>
      <c r="AA41" s="43" t="s">
        <v>44</v>
      </c>
      <c r="AB41" s="48" t="s">
        <v>44</v>
      </c>
      <c r="AC41" s="39" t="s">
        <v>44</v>
      </c>
      <c r="AD41" s="39" t="s">
        <v>44</v>
      </c>
      <c r="AE41" s="39" t="s">
        <v>44</v>
      </c>
      <c r="AF41" s="39" t="s">
        <v>44</v>
      </c>
      <c r="AG41" s="62" t="s">
        <v>44</v>
      </c>
    </row>
    <row r="42" spans="2:33" ht="12.75">
      <c r="B42" s="39">
        <v>38</v>
      </c>
      <c r="C42" s="41" t="s">
        <v>44</v>
      </c>
      <c r="D42" s="39" t="s">
        <v>44</v>
      </c>
      <c r="E42" s="42" t="s">
        <v>44</v>
      </c>
      <c r="F42" s="43" t="s">
        <v>44</v>
      </c>
      <c r="G42" s="43" t="s">
        <v>44</v>
      </c>
      <c r="H42" s="43" t="s">
        <v>44</v>
      </c>
      <c r="I42" s="43" t="s">
        <v>44</v>
      </c>
      <c r="J42" s="43" t="s">
        <v>44</v>
      </c>
      <c r="K42" s="43" t="s">
        <v>44</v>
      </c>
      <c r="L42" s="43" t="s">
        <v>44</v>
      </c>
      <c r="M42" s="43" t="s">
        <v>44</v>
      </c>
      <c r="N42" s="43" t="s">
        <v>44</v>
      </c>
      <c r="O42" s="43" t="s">
        <v>44</v>
      </c>
      <c r="P42" s="61" t="s">
        <v>44</v>
      </c>
      <c r="Q42" s="46"/>
      <c r="R42" s="47"/>
      <c r="S42" s="47"/>
      <c r="T42" s="47"/>
      <c r="U42" s="47"/>
      <c r="V42" s="47"/>
      <c r="W42" s="47"/>
      <c r="X42" s="47"/>
      <c r="Y42" s="48"/>
      <c r="Z42" s="42" t="s">
        <v>44</v>
      </c>
      <c r="AA42" s="43" t="s">
        <v>44</v>
      </c>
      <c r="AB42" s="48" t="s">
        <v>44</v>
      </c>
      <c r="AC42" s="39" t="s">
        <v>44</v>
      </c>
      <c r="AD42" s="39" t="s">
        <v>44</v>
      </c>
      <c r="AE42" s="39" t="s">
        <v>44</v>
      </c>
      <c r="AF42" s="39" t="s">
        <v>44</v>
      </c>
      <c r="AG42" s="62" t="s">
        <v>44</v>
      </c>
    </row>
    <row r="43" spans="2:33" ht="12.75">
      <c r="B43" s="39">
        <v>39</v>
      </c>
      <c r="C43" s="41" t="s">
        <v>44</v>
      </c>
      <c r="D43" s="39" t="s">
        <v>44</v>
      </c>
      <c r="E43" s="42" t="s">
        <v>44</v>
      </c>
      <c r="F43" s="43" t="s">
        <v>44</v>
      </c>
      <c r="G43" s="43" t="s">
        <v>44</v>
      </c>
      <c r="H43" s="43" t="s">
        <v>44</v>
      </c>
      <c r="I43" s="43" t="s">
        <v>44</v>
      </c>
      <c r="J43" s="43" t="s">
        <v>44</v>
      </c>
      <c r="K43" s="43" t="s">
        <v>44</v>
      </c>
      <c r="L43" s="43" t="s">
        <v>44</v>
      </c>
      <c r="M43" s="43" t="s">
        <v>44</v>
      </c>
      <c r="N43" s="43" t="s">
        <v>44</v>
      </c>
      <c r="O43" s="43" t="s">
        <v>44</v>
      </c>
      <c r="P43" s="61" t="s">
        <v>44</v>
      </c>
      <c r="Q43" s="46"/>
      <c r="R43" s="47"/>
      <c r="S43" s="47"/>
      <c r="T43" s="47"/>
      <c r="U43" s="47"/>
      <c r="V43" s="47"/>
      <c r="W43" s="47"/>
      <c r="X43" s="47"/>
      <c r="Y43" s="48"/>
      <c r="Z43" s="42" t="s">
        <v>44</v>
      </c>
      <c r="AA43" s="43" t="s">
        <v>44</v>
      </c>
      <c r="AB43" s="48" t="s">
        <v>44</v>
      </c>
      <c r="AC43" s="39" t="s">
        <v>44</v>
      </c>
      <c r="AD43" s="39" t="s">
        <v>44</v>
      </c>
      <c r="AE43" s="39" t="s">
        <v>44</v>
      </c>
      <c r="AF43" s="39" t="s">
        <v>44</v>
      </c>
      <c r="AG43" s="62" t="s">
        <v>44</v>
      </c>
    </row>
    <row r="44" spans="2:33" ht="12.75">
      <c r="B44" s="39">
        <v>40</v>
      </c>
      <c r="C44" s="41" t="s">
        <v>44</v>
      </c>
      <c r="D44" s="39" t="s">
        <v>44</v>
      </c>
      <c r="E44" s="42" t="s">
        <v>44</v>
      </c>
      <c r="F44" s="43" t="s">
        <v>44</v>
      </c>
      <c r="G44" s="43" t="s">
        <v>44</v>
      </c>
      <c r="H44" s="43" t="s">
        <v>44</v>
      </c>
      <c r="I44" s="43" t="s">
        <v>44</v>
      </c>
      <c r="J44" s="43" t="s">
        <v>44</v>
      </c>
      <c r="K44" s="43" t="s">
        <v>44</v>
      </c>
      <c r="L44" s="43" t="s">
        <v>44</v>
      </c>
      <c r="M44" s="43" t="s">
        <v>44</v>
      </c>
      <c r="N44" s="43" t="s">
        <v>44</v>
      </c>
      <c r="O44" s="43" t="s">
        <v>44</v>
      </c>
      <c r="P44" s="61" t="s">
        <v>44</v>
      </c>
      <c r="Q44" s="46"/>
      <c r="R44" s="47"/>
      <c r="S44" s="47"/>
      <c r="T44" s="47"/>
      <c r="U44" s="47"/>
      <c r="V44" s="47"/>
      <c r="W44" s="47"/>
      <c r="X44" s="47"/>
      <c r="Y44" s="48"/>
      <c r="Z44" s="42" t="s">
        <v>44</v>
      </c>
      <c r="AA44" s="43" t="s">
        <v>44</v>
      </c>
      <c r="AB44" s="48" t="s">
        <v>44</v>
      </c>
      <c r="AC44" s="39" t="s">
        <v>44</v>
      </c>
      <c r="AD44" s="39" t="s">
        <v>44</v>
      </c>
      <c r="AE44" s="39" t="s">
        <v>44</v>
      </c>
      <c r="AF44" s="39" t="s">
        <v>44</v>
      </c>
      <c r="AG44" s="62" t="s">
        <v>44</v>
      </c>
    </row>
    <row r="45" spans="2:33" ht="12.75">
      <c r="B45" s="39">
        <v>41</v>
      </c>
      <c r="C45" s="41" t="s">
        <v>44</v>
      </c>
      <c r="D45" s="39" t="s">
        <v>44</v>
      </c>
      <c r="E45" s="42" t="s">
        <v>44</v>
      </c>
      <c r="F45" s="43" t="s">
        <v>44</v>
      </c>
      <c r="G45" s="43" t="s">
        <v>44</v>
      </c>
      <c r="H45" s="43" t="s">
        <v>44</v>
      </c>
      <c r="I45" s="43" t="s">
        <v>44</v>
      </c>
      <c r="J45" s="43" t="s">
        <v>44</v>
      </c>
      <c r="K45" s="43" t="s">
        <v>44</v>
      </c>
      <c r="L45" s="43" t="s">
        <v>44</v>
      </c>
      <c r="M45" s="43" t="s">
        <v>44</v>
      </c>
      <c r="N45" s="43" t="s">
        <v>44</v>
      </c>
      <c r="O45" s="43" t="s">
        <v>44</v>
      </c>
      <c r="P45" s="61" t="s">
        <v>44</v>
      </c>
      <c r="Q45" s="46"/>
      <c r="R45" s="47"/>
      <c r="S45" s="47"/>
      <c r="T45" s="47"/>
      <c r="U45" s="47"/>
      <c r="V45" s="47"/>
      <c r="W45" s="47"/>
      <c r="X45" s="47"/>
      <c r="Y45" s="48"/>
      <c r="Z45" s="42" t="s">
        <v>44</v>
      </c>
      <c r="AA45" s="43" t="s">
        <v>44</v>
      </c>
      <c r="AB45" s="48" t="s">
        <v>44</v>
      </c>
      <c r="AC45" s="39" t="s">
        <v>44</v>
      </c>
      <c r="AD45" s="39" t="s">
        <v>44</v>
      </c>
      <c r="AE45" s="39" t="s">
        <v>44</v>
      </c>
      <c r="AF45" s="39" t="s">
        <v>44</v>
      </c>
      <c r="AG45" s="62" t="s">
        <v>44</v>
      </c>
    </row>
    <row r="46" spans="2:33" ht="12.75" thickBot="1">
      <c r="B46" s="63">
        <v>42</v>
      </c>
      <c r="C46" s="64" t="s">
        <v>44</v>
      </c>
      <c r="D46" s="63" t="s">
        <v>44</v>
      </c>
      <c r="E46" s="65" t="s">
        <v>44</v>
      </c>
      <c r="F46" s="66" t="s">
        <v>44</v>
      </c>
      <c r="G46" s="66" t="s">
        <v>44</v>
      </c>
      <c r="H46" s="66" t="s">
        <v>44</v>
      </c>
      <c r="I46" s="66" t="s">
        <v>44</v>
      </c>
      <c r="J46" s="66" t="s">
        <v>44</v>
      </c>
      <c r="K46" s="66" t="s">
        <v>44</v>
      </c>
      <c r="L46" s="66" t="s">
        <v>44</v>
      </c>
      <c r="M46" s="66" t="s">
        <v>44</v>
      </c>
      <c r="N46" s="66" t="s">
        <v>44</v>
      </c>
      <c r="O46" s="66" t="s">
        <v>44</v>
      </c>
      <c r="P46" s="67" t="s">
        <v>44</v>
      </c>
      <c r="Q46" s="68"/>
      <c r="R46" s="69"/>
      <c r="S46" s="69"/>
      <c r="T46" s="69"/>
      <c r="U46" s="69"/>
      <c r="V46" s="69"/>
      <c r="W46" s="69"/>
      <c r="X46" s="69"/>
      <c r="Y46" s="70"/>
      <c r="Z46" s="65" t="s">
        <v>44</v>
      </c>
      <c r="AA46" s="66" t="s">
        <v>44</v>
      </c>
      <c r="AB46" s="70" t="s">
        <v>44</v>
      </c>
      <c r="AC46" s="63" t="s">
        <v>44</v>
      </c>
      <c r="AD46" s="63" t="s">
        <v>44</v>
      </c>
      <c r="AE46" s="63" t="s">
        <v>44</v>
      </c>
      <c r="AF46" s="63" t="s">
        <v>44</v>
      </c>
      <c r="AG46" s="71" t="s">
        <v>44</v>
      </c>
    </row>
    <row r="47" spans="2:29" ht="12.75" thickBot="1">
      <c r="B47" s="30" t="s">
        <v>23</v>
      </c>
      <c r="C47" s="8"/>
      <c r="D47" s="9"/>
      <c r="E47" s="29" t="s">
        <v>4</v>
      </c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6"/>
      <c r="Z47" s="77">
        <f>SUM(AB5:AB9,AB11:AB46)</f>
      </c>
      <c r="AA47" s="8"/>
      <c r="AB47" s="9"/>
      <c r="AC47" s="77">
        <f>SUM(AC5:AC9,AC11:AC46)</f>
      </c>
    </row>
    <row r="48" spans="2:29" ht="12.75" thickBot="1">
      <c r="B48" s="74"/>
      <c r="C48" s="72"/>
      <c r="D48" s="73"/>
      <c r="E48" s="42">
        <v>8</v>
      </c>
      <c r="F48" s="43"/>
      <c r="G48" s="43"/>
      <c r="H48" s="43"/>
      <c r="I48" s="43"/>
      <c r="J48" s="43"/>
      <c r="K48" s="43"/>
      <c r="L48" s="43">
        <v>5</v>
      </c>
      <c r="M48" s="43"/>
      <c r="N48" s="43"/>
      <c r="O48" s="43">
        <v>12</v>
      </c>
      <c r="P48" s="61"/>
      <c r="Q48" s="68">
        <v>25</v>
      </c>
      <c r="R48" s="69">
        <v>149</v>
      </c>
      <c r="S48" s="69">
        <v>39</v>
      </c>
      <c r="T48" s="69">
        <v>7</v>
      </c>
      <c r="U48" s="69">
        <v>0</v>
      </c>
      <c r="V48" s="69">
        <v>0</v>
      </c>
      <c r="W48" s="69">
        <v>0</v>
      </c>
      <c r="X48" s="69">
        <v>0</v>
      </c>
      <c r="Y48" s="70">
        <v>20</v>
      </c>
      <c r="Z48" s="13"/>
      <c r="AA48" s="12"/>
      <c r="AB48" s="3"/>
      <c r="AC48" s="5"/>
    </row>
    <row r="49" spans="2:29" ht="12.75">
      <c r="B49" s="41" t="s">
        <v>24</v>
      </c>
      <c r="C49" s="80"/>
      <c r="D49" s="81"/>
      <c r="E49" s="42">
        <v>12</v>
      </c>
      <c r="F49" s="43">
        <v>11</v>
      </c>
      <c r="G49" s="43">
        <v>16</v>
      </c>
      <c r="H49" s="43">
        <v>16</v>
      </c>
      <c r="I49" s="43">
        <v>9</v>
      </c>
      <c r="J49" s="43">
        <v>15</v>
      </c>
      <c r="K49" s="43">
        <v>15</v>
      </c>
      <c r="L49" s="43">
        <v>11</v>
      </c>
      <c r="M49" s="43">
        <v>19</v>
      </c>
      <c r="N49" s="43">
        <v>17</v>
      </c>
      <c r="O49" s="43">
        <v>8</v>
      </c>
      <c r="P49" s="61"/>
      <c r="Q49" s="30" t="s">
        <v>61</v>
      </c>
      <c r="R49" s="75"/>
      <c r="S49" s="75"/>
      <c r="T49" s="75"/>
      <c r="U49" s="75"/>
      <c r="V49" s="75"/>
      <c r="W49" s="75"/>
      <c r="X49" s="75"/>
      <c r="Y49" s="76"/>
      <c r="Z49" s="29">
        <v>20</v>
      </c>
      <c r="AA49" s="75"/>
      <c r="AB49" s="75"/>
      <c r="AC49" s="76"/>
    </row>
    <row r="50" spans="2:29" ht="12.75">
      <c r="B50" s="41" t="s">
        <v>25</v>
      </c>
      <c r="C50" s="80"/>
      <c r="D50" s="81"/>
      <c r="E50" s="42"/>
      <c r="F50" s="43">
        <v>5</v>
      </c>
      <c r="G50" s="43">
        <v>4</v>
      </c>
      <c r="H50" s="43">
        <v>4</v>
      </c>
      <c r="I50" s="43">
        <v>8</v>
      </c>
      <c r="J50" s="43">
        <v>5</v>
      </c>
      <c r="K50" s="43">
        <v>5</v>
      </c>
      <c r="L50" s="43">
        <v>4</v>
      </c>
      <c r="M50" s="43">
        <v>1</v>
      </c>
      <c r="N50" s="43">
        <v>3</v>
      </c>
      <c r="O50" s="43"/>
      <c r="P50" s="61"/>
      <c r="Q50" s="41" t="s">
        <v>62</v>
      </c>
      <c r="R50" s="80"/>
      <c r="S50" s="80"/>
      <c r="T50" s="80"/>
      <c r="U50" s="80"/>
      <c r="V50" s="80"/>
      <c r="W50" s="80"/>
      <c r="X50" s="80"/>
      <c r="Y50" s="81"/>
      <c r="Z50" s="39">
        <v>20</v>
      </c>
      <c r="AA50" s="80"/>
      <c r="AB50" s="80"/>
      <c r="AC50" s="81"/>
    </row>
    <row r="51" spans="2:29" ht="12.75">
      <c r="B51" s="41" t="s">
        <v>26</v>
      </c>
      <c r="C51" s="80"/>
      <c r="D51" s="81"/>
      <c r="E51" s="42"/>
      <c r="F51" s="43">
        <v>4</v>
      </c>
      <c r="G51" s="43"/>
      <c r="H51" s="43"/>
      <c r="I51" s="43">
        <v>3</v>
      </c>
      <c r="J51" s="43"/>
      <c r="K51" s="43"/>
      <c r="L51" s="43"/>
      <c r="M51" s="43"/>
      <c r="N51" s="43"/>
      <c r="O51" s="43"/>
      <c r="P51" s="61"/>
      <c r="Q51" s="41" t="s">
        <v>63</v>
      </c>
      <c r="R51" s="80"/>
      <c r="S51" s="80"/>
      <c r="T51" s="80"/>
      <c r="U51" s="80"/>
      <c r="V51" s="80"/>
      <c r="W51" s="80"/>
      <c r="X51" s="80"/>
      <c r="Y51" s="81"/>
      <c r="Z51" s="39">
        <v>0</v>
      </c>
      <c r="AA51" s="80"/>
      <c r="AB51" s="80"/>
      <c r="AC51" s="81"/>
    </row>
    <row r="52" spans="2:29" ht="12.75">
      <c r="B52" s="41" t="s">
        <v>27</v>
      </c>
      <c r="C52" s="80"/>
      <c r="D52" s="81"/>
      <c r="E52" s="42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61"/>
      <c r="Q52" s="41" t="s">
        <v>64</v>
      </c>
      <c r="R52" s="80"/>
      <c r="S52" s="80"/>
      <c r="T52" s="80"/>
      <c r="U52" s="80"/>
      <c r="V52" s="80"/>
      <c r="W52" s="80"/>
      <c r="X52" s="80"/>
      <c r="Y52" s="81"/>
      <c r="Z52" s="39">
        <v>0</v>
      </c>
      <c r="AA52" s="80"/>
      <c r="AB52" s="80"/>
      <c r="AC52" s="81"/>
    </row>
    <row r="53" spans="2:29" ht="12.75" thickBot="1">
      <c r="B53" s="41" t="s">
        <v>28</v>
      </c>
      <c r="C53" s="80"/>
      <c r="D53" s="81"/>
      <c r="E53" s="42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61"/>
      <c r="Q53" s="64" t="s">
        <v>29</v>
      </c>
      <c r="R53" s="82"/>
      <c r="S53" s="82"/>
      <c r="T53" s="82"/>
      <c r="U53" s="82"/>
      <c r="V53" s="82"/>
      <c r="W53" s="82"/>
      <c r="X53" s="82"/>
      <c r="Y53" s="83"/>
      <c r="Z53" s="63">
        <v>0</v>
      </c>
      <c r="AA53" s="82"/>
      <c r="AB53" s="82"/>
      <c r="AC53" s="83"/>
    </row>
    <row r="54" spans="2:16" ht="12.75">
      <c r="B54" s="41" t="s">
        <v>29</v>
      </c>
      <c r="C54" s="80"/>
      <c r="D54" s="81"/>
      <c r="E54" s="42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61"/>
    </row>
    <row r="55" spans="2:16" ht="12.75">
      <c r="B55" s="41" t="s">
        <v>30</v>
      </c>
      <c r="C55" s="80"/>
      <c r="D55" s="81"/>
      <c r="E55" s="42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61"/>
    </row>
    <row r="56" spans="2:16" ht="12.75" thickBot="1">
      <c r="B56" s="64" t="s">
        <v>31</v>
      </c>
      <c r="C56" s="82"/>
      <c r="D56" s="83"/>
      <c r="E56" s="65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7">
        <v>20</v>
      </c>
    </row>
    <row r="57" spans="2:16" ht="26.25" customHeight="1" thickBot="1">
      <c r="B57" s="84" t="s">
        <v>65</v>
      </c>
      <c r="C57" s="10"/>
      <c r="D57" s="11"/>
      <c r="E57" s="85">
        <v>5.4000000000000004</v>
      </c>
      <c r="F57" s="86">
        <v>4.3499999999999996</v>
      </c>
      <c r="G57" s="86">
        <v>4.7999999999999998</v>
      </c>
      <c r="H57" s="86">
        <v>4.7999999999999998</v>
      </c>
      <c r="I57" s="86">
        <v>4.2999999999999998</v>
      </c>
      <c r="J57" s="86">
        <v>4.75</v>
      </c>
      <c r="K57" s="86">
        <v>4.75</v>
      </c>
      <c r="L57" s="86">
        <v>5.0499999999999998</v>
      </c>
      <c r="M57" s="86">
        <v>4.9500000000000002</v>
      </c>
      <c r="N57" s="86">
        <v>4.8499999999999996</v>
      </c>
      <c r="O57" s="86">
        <v>5.5999999999999996</v>
      </c>
      <c r="P57" s="87"/>
    </row>
  </sheetData>
  <mergeCells count="55">
    <mergeCell ref="B2:B4"/>
    <mergeCell ref="C2:C4"/>
    <mergeCell ref="D2:D4"/>
    <mergeCell ref="E2:P2"/>
    <mergeCell ref="Q2:Y2"/>
    <mergeCell ref="Z2:AB3"/>
    <mergeCell ref="AC2:AC4"/>
    <mergeCell ref="AD2:AD4"/>
    <mergeCell ref="AE2:AE4"/>
    <mergeCell ref="AF2:AF4"/>
    <mergeCell ref="AG2:AG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B47:D48"/>
    <mergeCell ref="E47:Y47"/>
    <mergeCell ref="Z47:AB48"/>
    <mergeCell ref="AC47:AC48"/>
    <mergeCell ref="B49:D49"/>
    <mergeCell ref="Q49:Y49"/>
    <mergeCell ref="Z49:AC49"/>
    <mergeCell ref="B50:D50"/>
    <mergeCell ref="Q50:Y50"/>
    <mergeCell ref="Z50:AC50"/>
    <mergeCell ref="B51:D51"/>
    <mergeCell ref="Q51:Y51"/>
    <mergeCell ref="Z51:AC51"/>
    <mergeCell ref="B52:D52"/>
    <mergeCell ref="Q52:Y52"/>
    <mergeCell ref="Z52:AC52"/>
    <mergeCell ref="B53:D53"/>
    <mergeCell ref="Q53:Y53"/>
    <mergeCell ref="Z53:AC53"/>
    <mergeCell ref="B54:D54"/>
    <mergeCell ref="B55:D55"/>
    <mergeCell ref="B56:D56"/>
    <mergeCell ref="B57:D57"/>
  </mergeCells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1fbfae63-42bd-48aa-af86-ad800c63cafa}">
  <dimension ref="B2:AC36"/>
  <sheetViews>
    <sheetView workbookViewId="0" topLeftCell="A1"/>
  </sheetViews>
  <sheetFormatPr defaultRowHeight="12.75"/>
  <cols>
    <col min="1" max="1" width="2.85714285714286" customWidth="1"/>
    <col min="2" max="3" width="10" customWidth="1"/>
    <col min="4" max="10" width="8.57142857142857" customWidth="1"/>
    <col min="11" max="11" width="5.71428571428571" customWidth="1"/>
    <col min="12" max="12" width="8.57142857142857" customWidth="1"/>
    <col min="13" max="13" width="2.85714285714286" customWidth="1"/>
    <col min="14" max="15" width="8.57142857142857" customWidth="1"/>
    <col min="16" max="17" width="2.85714285714286" customWidth="1"/>
    <col min="18" max="23" width="8.57142857142857" customWidth="1"/>
    <col min="24" max="26" width="5.71428571428571" customWidth="1"/>
    <col min="27" max="29" width="8.57142857142857" customWidth="1"/>
  </cols>
  <sheetData>
    <row r="2" spans="2:29" ht="12.75">
      <c r="B2" s="95" t="s">
        <v>75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97"/>
    </row>
    <row r="3" spans="2:29" ht="12.75">
      <c r="B3" s="98" t="s">
        <v>76</v>
      </c>
      <c r="C3" s="98" t="s">
        <v>77</v>
      </c>
      <c r="D3" s="98" t="s">
        <v>78</v>
      </c>
      <c r="E3" s="80"/>
      <c r="F3" s="97"/>
      <c r="G3" s="98" t="s">
        <v>79</v>
      </c>
      <c r="H3" s="80"/>
      <c r="I3" s="80"/>
      <c r="J3" s="80"/>
      <c r="K3" s="80"/>
      <c r="L3" s="97"/>
      <c r="M3" s="98" t="s">
        <v>80</v>
      </c>
      <c r="N3" s="80"/>
      <c r="O3" s="80"/>
      <c r="P3" s="80"/>
      <c r="Q3" s="80"/>
      <c r="R3" s="97"/>
      <c r="S3" s="98">
        <v>21</v>
      </c>
      <c r="T3" s="98" t="s">
        <v>81</v>
      </c>
      <c r="U3" s="80"/>
      <c r="V3" s="80"/>
      <c r="W3" s="80"/>
      <c r="X3" s="97"/>
      <c r="Y3" s="98">
        <v>20</v>
      </c>
      <c r="Z3" s="80"/>
      <c r="AA3" s="80"/>
      <c r="AB3" s="80"/>
      <c r="AC3" s="97"/>
    </row>
    <row r="4" spans="2:29" ht="12.75">
      <c r="B4" s="98" t="s">
        <v>82</v>
      </c>
      <c r="C4" s="80"/>
      <c r="D4" s="80"/>
      <c r="E4" s="80"/>
      <c r="F4" s="80"/>
      <c r="G4" s="97"/>
      <c r="H4" s="99">
        <f>COUNTIF('Klasyfikacja roczna'!AG5:AG9,"&gt;=3,5")+COUNTIF('Klasyfikacja roczna'!AG11:AG46,"&gt;=3,5")-COUNTIF('Klasyfikacja roczna'!AG5:AG9,"&gt;4")-COUNTIF('Klasyfikacja roczna'!AG11:AG46,"&gt;4")</f>
      </c>
      <c r="I4" s="98" t="s">
        <v>83</v>
      </c>
      <c r="J4" s="80"/>
      <c r="K4" s="80"/>
      <c r="L4" s="80"/>
      <c r="M4" s="80"/>
      <c r="N4" s="80"/>
      <c r="O4" s="80"/>
      <c r="P4" s="80"/>
      <c r="Q4" s="80"/>
      <c r="R4" s="97"/>
      <c r="S4" s="99">
        <f>COUNTIF('Klasyfikacja roczna'!AG5:AG9,"&gt;4")+COUNTIF('Klasyfikacja roczna'!AG11:AG46,"&gt;4")-COUNTIF('Klasyfikacja roczna'!AG5:AG9,"&gt;4,74")-COUNTIF('Klasyfikacja roczna'!AG11:AG46,"&gt;4,74")</f>
      </c>
      <c r="T4" s="98" t="s">
        <v>84</v>
      </c>
      <c r="U4" s="80"/>
      <c r="V4" s="80"/>
      <c r="W4" s="80"/>
      <c r="X4" s="80"/>
      <c r="Y4" s="80"/>
      <c r="Z4" s="80"/>
      <c r="AA4" s="80"/>
      <c r="AB4" s="97"/>
      <c r="AC4" s="99">
        <f>COUNTIF('Klasyfikacja roczna'!AG5:AG9,"&gt;4,74")+COUNTIF('Klasyfikacja roczna'!AG11:AG46,"&gt;4,74")</f>
      </c>
    </row>
    <row r="5" spans="2:29" ht="12.75">
      <c r="B5" s="98" t="s">
        <v>85</v>
      </c>
      <c r="C5" s="80"/>
      <c r="D5" s="80"/>
      <c r="E5" s="80"/>
      <c r="F5" s="80"/>
      <c r="G5" s="80"/>
      <c r="H5" s="97"/>
      <c r="I5" s="99">
        <f>MAX('Klasyfikacja roczna'!AG5:AG9,'Klasyfikacja roczna'!AG11:AG46)</f>
      </c>
      <c r="J5" s="98" t="s">
        <v>86</v>
      </c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97"/>
      <c r="Z5" s="99">
        <f>MIN('Klasyfikacja roczna'!AG5:AG9,'Klasyfikacja roczna'!AG11:AG46)</f>
      </c>
      <c r="AA5" s="80"/>
      <c r="AB5" s="80"/>
      <c r="AC5" s="97"/>
    </row>
    <row r="6" spans="2:29" ht="12.75">
      <c r="B6" s="98" t="s">
        <v>87</v>
      </c>
      <c r="C6" s="80"/>
      <c r="D6" s="80"/>
      <c r="E6" s="80"/>
      <c r="F6" s="80"/>
      <c r="G6" s="80"/>
      <c r="H6" s="80"/>
      <c r="I6" s="80"/>
      <c r="J6" s="80"/>
      <c r="K6" s="80"/>
      <c r="L6" s="97"/>
      <c r="M6" s="98" t="s">
        <v>88</v>
      </c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97"/>
    </row>
    <row r="7" spans="2:29" ht="15" customHeight="1">
      <c r="B7" s="98" t="s">
        <v>89</v>
      </c>
      <c r="C7" s="80"/>
      <c r="D7" s="80"/>
      <c r="E7" s="80"/>
      <c r="F7" s="80"/>
      <c r="G7" s="80"/>
      <c r="H7" s="80"/>
      <c r="I7" s="80"/>
      <c r="J7" s="80"/>
      <c r="K7" s="80"/>
      <c r="L7" s="97"/>
      <c r="M7" s="98" t="s">
        <v>90</v>
      </c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97"/>
    </row>
    <row r="8" spans="2:29" ht="12.75">
      <c r="B8" s="98" t="s">
        <v>91</v>
      </c>
      <c r="C8" s="80"/>
      <c r="D8" s="80"/>
      <c r="E8" s="97"/>
      <c r="F8" s="99">
        <f>'Klasyfikacja roczna'!Z50</f>
      </c>
      <c r="G8" s="98" t="s">
        <v>92</v>
      </c>
      <c r="H8" s="80"/>
      <c r="I8" s="80"/>
      <c r="J8" s="80"/>
      <c r="K8" s="97"/>
      <c r="L8" s="99">
        <f>F8/20*100</f>
      </c>
      <c r="M8" s="98" t="s">
        <v>93</v>
      </c>
      <c r="N8" s="98" t="s">
        <v>94</v>
      </c>
      <c r="O8" s="80"/>
      <c r="P8" s="80"/>
      <c r="Q8" s="80"/>
      <c r="R8" s="80"/>
      <c r="S8" s="80"/>
      <c r="T8" s="80"/>
      <c r="U8" s="97"/>
      <c r="V8" s="99">
        <f>COUNTIF('Klasyfikacja roczna'!V5:V9,2)+COUNTIF('Klasyfikacja roczna'!V11:V46,2)</f>
      </c>
      <c r="W8" s="98" t="s">
        <v>92</v>
      </c>
      <c r="X8" s="80"/>
      <c r="Y8" s="80"/>
      <c r="Z8" s="80"/>
      <c r="AA8" s="97"/>
      <c r="AB8" s="99">
        <f>V8/20*100</f>
      </c>
      <c r="AC8" s="98" t="s">
        <v>93</v>
      </c>
    </row>
    <row r="9" spans="2:29" ht="12.75">
      <c r="B9" s="98" t="s">
        <v>95</v>
      </c>
      <c r="C9" s="80"/>
      <c r="D9" s="80"/>
      <c r="E9" s="97"/>
      <c r="F9" s="99">
        <f>COUNTIF('Klasyfikacja roczna'!V5:V9,1)+COUNTIF('Klasyfikacja roczna'!V11:V46,1)</f>
      </c>
      <c r="G9" s="98" t="s">
        <v>92</v>
      </c>
      <c r="H9" s="80"/>
      <c r="I9" s="80"/>
      <c r="J9" s="80"/>
      <c r="K9" s="97"/>
      <c r="L9" s="99">
        <f>F9/20*100</f>
      </c>
      <c r="M9" s="98" t="s">
        <v>93</v>
      </c>
      <c r="N9" s="98" t="s">
        <v>96</v>
      </c>
      <c r="O9" s="80"/>
      <c r="P9" s="80"/>
      <c r="Q9" s="80"/>
      <c r="R9" s="80"/>
      <c r="S9" s="80"/>
      <c r="T9" s="80"/>
      <c r="U9" s="97"/>
      <c r="V9" s="99">
        <f>COUNTIF('Klasyfikacja roczna'!V5:V9,"&gt;=3")+COUNTIF('Klasyfikacja roczna'!V11:V46,"&gt;=3")</f>
      </c>
      <c r="W9" s="98" t="s">
        <v>92</v>
      </c>
      <c r="X9" s="80"/>
      <c r="Y9" s="80"/>
      <c r="Z9" s="80"/>
      <c r="AA9" s="97"/>
      <c r="AB9" s="99">
        <f>V9/20*100</f>
      </c>
      <c r="AC9" s="98" t="s">
        <v>93</v>
      </c>
    </row>
    <row r="10" spans="2:29" ht="12.75">
      <c r="B10" s="98" t="s">
        <v>97</v>
      </c>
      <c r="C10" s="80"/>
      <c r="D10" s="80"/>
      <c r="E10" s="80"/>
      <c r="F10" s="80"/>
      <c r="G10" s="80"/>
      <c r="H10" s="97"/>
      <c r="I10" s="98" t="s">
        <v>98</v>
      </c>
      <c r="J10" s="80"/>
      <c r="K10" s="80"/>
      <c r="L10" s="80"/>
      <c r="M10" s="80"/>
      <c r="N10" s="97"/>
      <c r="O10" s="98" t="s">
        <v>99</v>
      </c>
      <c r="P10" s="80"/>
      <c r="Q10" s="80"/>
      <c r="R10" s="80"/>
      <c r="S10" s="80"/>
      <c r="T10" s="80"/>
      <c r="U10" s="97"/>
      <c r="V10" s="98" t="s">
        <v>100</v>
      </c>
      <c r="W10" s="80"/>
      <c r="X10" s="97"/>
      <c r="Y10" s="98" t="s">
        <v>101</v>
      </c>
      <c r="Z10" s="80"/>
      <c r="AA10" s="80"/>
      <c r="AB10" s="80"/>
      <c r="AC10" s="97"/>
    </row>
    <row r="11" spans="2:29" ht="12.75">
      <c r="B11" s="98" t="s">
        <v>44</v>
      </c>
      <c r="C11" s="80"/>
      <c r="D11" s="80"/>
      <c r="E11" s="80"/>
      <c r="F11" s="80"/>
      <c r="G11" s="80"/>
      <c r="H11" s="97"/>
      <c r="I11" s="98" t="s">
        <v>44</v>
      </c>
      <c r="J11" s="80"/>
      <c r="K11" s="80"/>
      <c r="L11" s="80"/>
      <c r="M11" s="80"/>
      <c r="N11" s="97"/>
      <c r="O11" s="98" t="s">
        <v>44</v>
      </c>
      <c r="P11" s="80"/>
      <c r="Q11" s="80"/>
      <c r="R11" s="80"/>
      <c r="S11" s="80"/>
      <c r="T11" s="80"/>
      <c r="U11" s="97"/>
      <c r="V11" s="98" t="s">
        <v>44</v>
      </c>
      <c r="W11" s="80"/>
      <c r="X11" s="97"/>
      <c r="Y11" s="98" t="s">
        <v>44</v>
      </c>
      <c r="Z11" s="80"/>
      <c r="AA11" s="80"/>
      <c r="AB11" s="80"/>
      <c r="AC11" s="97"/>
    </row>
    <row r="12" spans="2:29" ht="12.75">
      <c r="B12" s="98" t="s">
        <v>102</v>
      </c>
      <c r="C12" s="80"/>
      <c r="D12" s="80"/>
      <c r="E12" s="80"/>
      <c r="F12" s="80"/>
      <c r="G12" s="80"/>
      <c r="H12" s="97"/>
      <c r="I12" s="98" t="s">
        <v>103</v>
      </c>
      <c r="J12" s="97"/>
      <c r="K12" s="98" t="s">
        <v>104</v>
      </c>
      <c r="L12" s="80"/>
      <c r="M12" s="97"/>
      <c r="N12" s="98" t="s">
        <v>44</v>
      </c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96"/>
    </row>
    <row r="13" spans="2:29" ht="12.75">
      <c r="B13" s="98" t="s">
        <v>52</v>
      </c>
      <c r="C13" s="80"/>
      <c r="D13" s="80"/>
      <c r="E13" s="80"/>
      <c r="F13" s="80"/>
      <c r="G13" s="80"/>
      <c r="H13" s="97"/>
      <c r="I13" s="102">
        <v>5.2699999999999996</v>
      </c>
      <c r="J13" s="97"/>
      <c r="K13" s="102">
        <v>99.450000000000003</v>
      </c>
      <c r="L13" s="80"/>
      <c r="M13" s="97"/>
      <c r="N13" s="88"/>
      <c r="AC13" s="16"/>
    </row>
    <row r="14" spans="2:29" ht="12.75">
      <c r="B14" s="98" t="s">
        <v>55</v>
      </c>
      <c r="C14" s="80"/>
      <c r="D14" s="80"/>
      <c r="E14" s="80"/>
      <c r="F14" s="80"/>
      <c r="G14" s="80"/>
      <c r="H14" s="97"/>
      <c r="I14" s="102">
        <v>5.2699999999999996</v>
      </c>
      <c r="J14" s="97"/>
      <c r="K14" s="102">
        <v>96.069999999999993</v>
      </c>
      <c r="L14" s="80"/>
      <c r="M14" s="97"/>
      <c r="N14" s="88"/>
      <c r="AC14" s="16"/>
    </row>
    <row r="15" spans="2:29" ht="12.75">
      <c r="B15" s="98" t="s">
        <v>58</v>
      </c>
      <c r="C15" s="80"/>
      <c r="D15" s="80"/>
      <c r="E15" s="80"/>
      <c r="F15" s="80"/>
      <c r="G15" s="80"/>
      <c r="H15" s="97"/>
      <c r="I15" s="102">
        <v>5.2699999999999996</v>
      </c>
      <c r="J15" s="97"/>
      <c r="K15" s="102">
        <v>99.129999999999995</v>
      </c>
      <c r="L15" s="80"/>
      <c r="M15" s="97"/>
      <c r="N15" s="88"/>
      <c r="AC15" s="16"/>
    </row>
    <row r="16" spans="2:29" ht="12.75">
      <c r="B16" s="98" t="s">
        <v>41</v>
      </c>
      <c r="C16" s="80"/>
      <c r="D16" s="80"/>
      <c r="E16" s="80"/>
      <c r="F16" s="80"/>
      <c r="G16" s="80"/>
      <c r="H16" s="97"/>
      <c r="I16" s="102">
        <v>5.1799999999999997</v>
      </c>
      <c r="J16" s="97"/>
      <c r="K16" s="102">
        <v>99.560000000000002</v>
      </c>
      <c r="L16" s="80"/>
      <c r="M16" s="97"/>
      <c r="N16" s="88"/>
      <c r="AC16" s="16"/>
    </row>
    <row r="17" spans="2:29" ht="12.75">
      <c r="B17" s="98" t="s">
        <v>57</v>
      </c>
      <c r="C17" s="80"/>
      <c r="D17" s="80"/>
      <c r="E17" s="80"/>
      <c r="F17" s="80"/>
      <c r="G17" s="80"/>
      <c r="H17" s="97"/>
      <c r="I17" s="102">
        <v>5.1799999999999997</v>
      </c>
      <c r="J17" s="97"/>
      <c r="K17" s="102">
        <v>97.379999999999995</v>
      </c>
      <c r="L17" s="80"/>
      <c r="M17" s="97"/>
      <c r="N17" s="88"/>
      <c r="AC17" s="16"/>
    </row>
    <row r="18" spans="2:29" ht="12.75">
      <c r="B18" s="98" t="s">
        <v>56</v>
      </c>
      <c r="C18" s="80"/>
      <c r="D18" s="80"/>
      <c r="E18" s="80"/>
      <c r="F18" s="80"/>
      <c r="G18" s="80"/>
      <c r="H18" s="97"/>
      <c r="I18" s="102">
        <v>5.0899999999999999</v>
      </c>
      <c r="J18" s="97"/>
      <c r="K18" s="102">
        <v>99.230000000000004</v>
      </c>
      <c r="L18" s="80"/>
      <c r="M18" s="97"/>
      <c r="N18" s="88"/>
      <c r="AC18" s="16"/>
    </row>
    <row r="19" spans="2:29" ht="12.75">
      <c r="B19" s="98" t="s">
        <v>38</v>
      </c>
      <c r="C19" s="80"/>
      <c r="D19" s="80"/>
      <c r="E19" s="80"/>
      <c r="F19" s="80"/>
      <c r="G19" s="80"/>
      <c r="H19" s="97"/>
      <c r="I19" s="102">
        <v>5</v>
      </c>
      <c r="J19" s="97"/>
      <c r="K19" s="102">
        <v>90.969999999999999</v>
      </c>
      <c r="L19" s="80"/>
      <c r="M19" s="97"/>
      <c r="N19" s="88"/>
      <c r="AC19" s="16"/>
    </row>
    <row r="20" spans="2:29" ht="12.75">
      <c r="B20" s="98" t="s">
        <v>46</v>
      </c>
      <c r="C20" s="80"/>
      <c r="D20" s="80"/>
      <c r="E20" s="80"/>
      <c r="F20" s="80"/>
      <c r="G20" s="80"/>
      <c r="H20" s="97"/>
      <c r="I20" s="102">
        <v>5</v>
      </c>
      <c r="J20" s="97"/>
      <c r="K20" s="102">
        <v>100</v>
      </c>
      <c r="L20" s="80"/>
      <c r="M20" s="97"/>
      <c r="N20" s="88"/>
      <c r="AC20" s="16"/>
    </row>
    <row r="21" spans="2:29" ht="12.75">
      <c r="B21" s="98" t="s">
        <v>47</v>
      </c>
      <c r="C21" s="80"/>
      <c r="D21" s="80"/>
      <c r="E21" s="80"/>
      <c r="F21" s="80"/>
      <c r="G21" s="80"/>
      <c r="H21" s="97"/>
      <c r="I21" s="102">
        <v>5</v>
      </c>
      <c r="J21" s="97"/>
      <c r="K21" s="102">
        <v>99.340000000000003</v>
      </c>
      <c r="L21" s="80"/>
      <c r="M21" s="97"/>
      <c r="N21" s="88"/>
      <c r="AC21" s="16"/>
    </row>
    <row r="22" spans="2:29" ht="12.75">
      <c r="B22" s="98" t="s">
        <v>51</v>
      </c>
      <c r="C22" s="80"/>
      <c r="D22" s="80"/>
      <c r="E22" s="80"/>
      <c r="F22" s="80"/>
      <c r="G22" s="80"/>
      <c r="H22" s="97"/>
      <c r="I22" s="102">
        <v>5</v>
      </c>
      <c r="J22" s="97"/>
      <c r="K22" s="102">
        <v>99.239999999999995</v>
      </c>
      <c r="L22" s="80"/>
      <c r="M22" s="97"/>
      <c r="N22" s="88"/>
      <c r="AC22" s="16"/>
    </row>
    <row r="23" spans="2:29" ht="12.75">
      <c r="B23" s="98" t="s">
        <v>35</v>
      </c>
      <c r="C23" s="80"/>
      <c r="D23" s="80"/>
      <c r="E23" s="80"/>
      <c r="F23" s="80"/>
      <c r="G23" s="80"/>
      <c r="H23" s="97"/>
      <c r="I23" s="102">
        <v>4.9100000000000001</v>
      </c>
      <c r="J23" s="97"/>
      <c r="K23" s="102">
        <v>83.989999999999995</v>
      </c>
      <c r="L23" s="80"/>
      <c r="M23" s="97"/>
      <c r="N23" s="88"/>
      <c r="AC23" s="16"/>
    </row>
    <row r="24" spans="2:29" ht="12.75">
      <c r="B24" s="98" t="s">
        <v>50</v>
      </c>
      <c r="C24" s="80"/>
      <c r="D24" s="80"/>
      <c r="E24" s="80"/>
      <c r="F24" s="80"/>
      <c r="G24" s="80"/>
      <c r="H24" s="97"/>
      <c r="I24" s="102">
        <v>4.9100000000000001</v>
      </c>
      <c r="J24" s="97"/>
      <c r="K24" s="102">
        <v>98.469999999999999</v>
      </c>
      <c r="L24" s="80"/>
      <c r="M24" s="97"/>
      <c r="N24" s="88"/>
      <c r="AC24" s="16"/>
    </row>
    <row r="25" spans="2:29" ht="12.75">
      <c r="B25" s="98" t="s">
        <v>40</v>
      </c>
      <c r="C25" s="80"/>
      <c r="D25" s="80"/>
      <c r="E25" s="80"/>
      <c r="F25" s="80"/>
      <c r="G25" s="80"/>
      <c r="H25" s="97"/>
      <c r="I25" s="102">
        <v>4.8200000000000003</v>
      </c>
      <c r="J25" s="97"/>
      <c r="K25" s="102">
        <v>99.129999999999995</v>
      </c>
      <c r="L25" s="80"/>
      <c r="M25" s="97"/>
      <c r="N25" s="88"/>
      <c r="AC25" s="16"/>
    </row>
    <row r="26" spans="2:29" ht="12.75">
      <c r="B26" s="98" t="s">
        <v>59</v>
      </c>
      <c r="C26" s="80"/>
      <c r="D26" s="80"/>
      <c r="E26" s="80"/>
      <c r="F26" s="80"/>
      <c r="G26" s="80"/>
      <c r="H26" s="97"/>
      <c r="I26" s="102">
        <v>4.8200000000000003</v>
      </c>
      <c r="J26" s="97"/>
      <c r="K26" s="102">
        <v>97.280000000000001</v>
      </c>
      <c r="L26" s="80"/>
      <c r="M26" s="97"/>
      <c r="N26" s="101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100"/>
    </row>
    <row r="27" spans="2:29" ht="12.75">
      <c r="B27" s="98" t="s">
        <v>105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97"/>
    </row>
    <row r="28" spans="2:29" ht="12.75">
      <c r="B28" s="98" t="s">
        <v>46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97"/>
    </row>
    <row r="29" spans="2:29" ht="12.75">
      <c r="B29" s="98" t="s">
        <v>106</v>
      </c>
      <c r="C29" s="78"/>
      <c r="D29" s="96"/>
      <c r="E29" s="98" t="s">
        <v>4</v>
      </c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97"/>
      <c r="X29" s="98" t="s">
        <v>44</v>
      </c>
      <c r="Y29" s="80"/>
      <c r="Z29" s="80"/>
      <c r="AA29" s="80"/>
      <c r="AB29" s="80"/>
      <c r="AC29" s="97"/>
    </row>
    <row r="30" spans="2:29" ht="12.75">
      <c r="B30" s="88"/>
      <c r="D30" s="16"/>
      <c r="E30" s="43" t="s">
        <v>29</v>
      </c>
      <c r="F30" s="97"/>
      <c r="G30" s="43" t="s">
        <v>28</v>
      </c>
      <c r="H30" s="80"/>
      <c r="I30" s="97"/>
      <c r="J30" s="43" t="s">
        <v>27</v>
      </c>
      <c r="K30" s="80"/>
      <c r="L30" s="97"/>
      <c r="M30" s="43" t="s">
        <v>26</v>
      </c>
      <c r="N30" s="80"/>
      <c r="O30" s="97"/>
      <c r="P30" s="43" t="s">
        <v>25</v>
      </c>
      <c r="Q30" s="80"/>
      <c r="R30" s="97"/>
      <c r="S30" s="43" t="s">
        <v>24</v>
      </c>
      <c r="T30" s="80"/>
      <c r="U30" s="97"/>
      <c r="V30" s="43" t="s">
        <v>23</v>
      </c>
      <c r="W30" s="97"/>
      <c r="X30" s="43" t="s">
        <v>107</v>
      </c>
      <c r="Y30" s="80"/>
      <c r="Z30" s="80"/>
      <c r="AA30" s="80"/>
      <c r="AB30" s="80"/>
      <c r="AC30" s="97"/>
    </row>
    <row r="31" spans="2:29" ht="12.75">
      <c r="B31" s="101"/>
      <c r="C31" s="72"/>
      <c r="D31" s="100"/>
      <c r="E31" s="103">
        <f>SUM('Klasyfikacja roczna'!W5:W9,'Klasyfikacja roczna'!W11:W46)</f>
      </c>
      <c r="F31" s="97"/>
      <c r="G31" s="103">
        <f>SUM('Klasyfikacja roczna'!V5:V9,'Klasyfikacja roczna'!V11:V46)</f>
      </c>
      <c r="H31" s="80"/>
      <c r="I31" s="97"/>
      <c r="J31" s="103">
        <f>SUM('Klasyfikacja roczna'!U5:U9,'Klasyfikacja roczna'!U11:U46)</f>
      </c>
      <c r="K31" s="80"/>
      <c r="L31" s="97"/>
      <c r="M31" s="103">
        <f>SUM('Klasyfikacja roczna'!T5:T9,'Klasyfikacja roczna'!T11:T46)</f>
      </c>
      <c r="N31" s="80"/>
      <c r="O31" s="97"/>
      <c r="P31" s="103">
        <f>SUM('Klasyfikacja roczna'!S5:S9,'Klasyfikacja roczna'!S11:S46)</f>
      </c>
      <c r="Q31" s="80"/>
      <c r="R31" s="97"/>
      <c r="S31" s="103">
        <f>SUM('Klasyfikacja roczna'!R5:R9,'Klasyfikacja roczna'!R11:R46)</f>
      </c>
      <c r="T31" s="80"/>
      <c r="U31" s="97"/>
      <c r="V31" s="103">
        <f>SUM('Klasyfikacja roczna'!Q5:Q9,'Klasyfikacja roczna'!Q11:Q46)</f>
      </c>
      <c r="W31" s="97"/>
      <c r="X31" s="103">
        <f>(G31*1+J31*2+M31*3+P31*4+S31*5+V31*6)/SUM(G31:V31)</f>
      </c>
      <c r="Y31" s="80"/>
      <c r="Z31" s="80"/>
      <c r="AA31" s="80"/>
      <c r="AB31" s="80"/>
      <c r="AC31" s="97"/>
    </row>
    <row r="32" spans="2:29" ht="12.75">
      <c r="B32" s="98" t="s">
        <v>108</v>
      </c>
      <c r="C32" s="78"/>
      <c r="D32" s="96"/>
      <c r="E32" s="98" t="s">
        <v>4</v>
      </c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97"/>
    </row>
    <row r="33" spans="2:29" ht="12.75">
      <c r="B33" s="88"/>
      <c r="D33" s="16"/>
      <c r="E33" s="43" t="s">
        <v>109</v>
      </c>
      <c r="F33" s="80"/>
      <c r="G33" s="80"/>
      <c r="H33" s="97"/>
      <c r="I33" s="43" t="s">
        <v>110</v>
      </c>
      <c r="J33" s="80"/>
      <c r="K33" s="80"/>
      <c r="L33" s="97"/>
      <c r="M33" s="43" t="s">
        <v>111</v>
      </c>
      <c r="N33" s="80"/>
      <c r="O33" s="97"/>
      <c r="P33" s="43" t="s">
        <v>25</v>
      </c>
      <c r="Q33" s="80"/>
      <c r="R33" s="97"/>
      <c r="S33" s="43" t="s">
        <v>24</v>
      </c>
      <c r="T33" s="80"/>
      <c r="U33" s="80"/>
      <c r="V33" s="80"/>
      <c r="W33" s="97"/>
      <c r="X33" s="43" t="s">
        <v>112</v>
      </c>
      <c r="Y33" s="80"/>
      <c r="Z33" s="80"/>
      <c r="AA33" s="80"/>
      <c r="AB33" s="80"/>
      <c r="AC33" s="97"/>
    </row>
    <row r="34" spans="2:29" ht="12.75">
      <c r="B34" s="101"/>
      <c r="C34" s="72"/>
      <c r="D34" s="100"/>
      <c r="E34" s="103">
        <f>COUNTIF('Klasyfikacja roczna'!D5:D9,"naganne")+COUNTIF('Klasyfikacja roczna'!D11:D46,"naganne")</f>
      </c>
      <c r="F34" s="80"/>
      <c r="G34" s="80"/>
      <c r="H34" s="97"/>
      <c r="I34" s="103">
        <f>COUNTIF('Klasyfikacja roczna'!D5:D9,"nieodpowiednie")+COUNTIF('Klasyfikacja roczna'!D11:D46,"nieodpowiednie")</f>
      </c>
      <c r="J34" s="80"/>
      <c r="K34" s="80"/>
      <c r="L34" s="97"/>
      <c r="M34" s="103">
        <f>COUNTIF('Klasyfikacja roczna'!D5:D9,"poprawne")+COUNTIF('Klasyfikacja roczna'!D11:D46,"poprawne")</f>
      </c>
      <c r="N34" s="80"/>
      <c r="O34" s="97"/>
      <c r="P34" s="103">
        <f>COUNTIF('Klasyfikacja roczna'!D5:D9,"dobre")+COUNTIF('Klasyfikacja roczna'!D11:D46,"dobre")</f>
      </c>
      <c r="Q34" s="80"/>
      <c r="R34" s="97"/>
      <c r="S34" s="103">
        <f>COUNTIF('Klasyfikacja roczna'!D5:D9,"bardzo dobre")+COUNTIF('Klasyfikacja roczna'!D11:D46,"bardzo dobre")</f>
      </c>
      <c r="T34" s="80"/>
      <c r="U34" s="80"/>
      <c r="V34" s="80"/>
      <c r="W34" s="97"/>
      <c r="X34" s="103">
        <f>COUNTIF('Klasyfikacja roczna'!D5:D9,"wzorowe")+COUNTIF('Klasyfikacja roczna'!D11:D46,"wzorowe")</f>
      </c>
      <c r="Y34" s="80"/>
      <c r="Z34" s="80"/>
      <c r="AA34" s="80"/>
      <c r="AB34" s="80"/>
      <c r="AC34" s="97"/>
    </row>
    <row r="35" spans="2:29" ht="12.75">
      <c r="B35" s="98" t="s">
        <v>113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97"/>
    </row>
    <row r="36" spans="2:29" ht="150" customHeight="1">
      <c r="B36" s="98" t="s">
        <v>114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97"/>
    </row>
  </sheetData>
  <mergeCells count="117">
    <mergeCell ref="B2:AC2"/>
    <mergeCell ref="D3:F3"/>
    <mergeCell ref="G3:L3"/>
    <mergeCell ref="M3:R3"/>
    <mergeCell ref="T3:X3"/>
    <mergeCell ref="Y3:AC3"/>
    <mergeCell ref="B4:G4"/>
    <mergeCell ref="I4:R4"/>
    <mergeCell ref="T4:AB4"/>
    <mergeCell ref="B5:H5"/>
    <mergeCell ref="J5:Y5"/>
    <mergeCell ref="Z5:AC5"/>
    <mergeCell ref="B6:L6"/>
    <mergeCell ref="M6:AC6"/>
    <mergeCell ref="B7:L7"/>
    <mergeCell ref="M7:AC7"/>
    <mergeCell ref="B8:E8"/>
    <mergeCell ref="G8:K8"/>
    <mergeCell ref="N8:U8"/>
    <mergeCell ref="W8:AA8"/>
    <mergeCell ref="B9:E9"/>
    <mergeCell ref="G9:K9"/>
    <mergeCell ref="N9:U9"/>
    <mergeCell ref="W9:AA9"/>
    <mergeCell ref="B10:H10"/>
    <mergeCell ref="I10:N10"/>
    <mergeCell ref="O10:U10"/>
    <mergeCell ref="V10:X10"/>
    <mergeCell ref="Y10:AC10"/>
    <mergeCell ref="B11:H11"/>
    <mergeCell ref="I11:N11"/>
    <mergeCell ref="O11:U11"/>
    <mergeCell ref="V11:X11"/>
    <mergeCell ref="Y11:AC11"/>
    <mergeCell ref="B12:H12"/>
    <mergeCell ref="I12:J12"/>
    <mergeCell ref="K12:M12"/>
    <mergeCell ref="N12:AC26"/>
    <mergeCell ref="B13:H13"/>
    <mergeCell ref="I13:J13"/>
    <mergeCell ref="K13:M13"/>
    <mergeCell ref="B14:H14"/>
    <mergeCell ref="I14:J14"/>
    <mergeCell ref="K14:M14"/>
    <mergeCell ref="B15:H15"/>
    <mergeCell ref="I15:J15"/>
    <mergeCell ref="K15:M15"/>
    <mergeCell ref="B16:H16"/>
    <mergeCell ref="I16:J16"/>
    <mergeCell ref="K16:M16"/>
    <mergeCell ref="B17:H17"/>
    <mergeCell ref="I17:J17"/>
    <mergeCell ref="K17:M17"/>
    <mergeCell ref="B18:H18"/>
    <mergeCell ref="I18:J18"/>
    <mergeCell ref="K18:M18"/>
    <mergeCell ref="B19:H19"/>
    <mergeCell ref="I19:J19"/>
    <mergeCell ref="K19:M19"/>
    <mergeCell ref="B20:H20"/>
    <mergeCell ref="I20:J20"/>
    <mergeCell ref="K20:M20"/>
    <mergeCell ref="B21:H21"/>
    <mergeCell ref="I21:J21"/>
    <mergeCell ref="K21:M21"/>
    <mergeCell ref="B22:H22"/>
    <mergeCell ref="I22:J22"/>
    <mergeCell ref="K22:M22"/>
    <mergeCell ref="B23:H23"/>
    <mergeCell ref="I23:J23"/>
    <mergeCell ref="K23:M23"/>
    <mergeCell ref="B24:H24"/>
    <mergeCell ref="I24:J24"/>
    <mergeCell ref="K24:M24"/>
    <mergeCell ref="B25:H25"/>
    <mergeCell ref="I25:J25"/>
    <mergeCell ref="K25:M25"/>
    <mergeCell ref="B26:H26"/>
    <mergeCell ref="I26:J26"/>
    <mergeCell ref="K26:M26"/>
    <mergeCell ref="B27:AC27"/>
    <mergeCell ref="B28:AC28"/>
    <mergeCell ref="B29:D31"/>
    <mergeCell ref="E29:W29"/>
    <mergeCell ref="X29:AC29"/>
    <mergeCell ref="E30:F30"/>
    <mergeCell ref="G30:I30"/>
    <mergeCell ref="J30:L30"/>
    <mergeCell ref="M30:O30"/>
    <mergeCell ref="P30:R30"/>
    <mergeCell ref="S30:U30"/>
    <mergeCell ref="V30:W30"/>
    <mergeCell ref="X30:AC30"/>
    <mergeCell ref="E31:F31"/>
    <mergeCell ref="G31:I31"/>
    <mergeCell ref="J31:L31"/>
    <mergeCell ref="M31:O31"/>
    <mergeCell ref="P31:R31"/>
    <mergeCell ref="S31:U31"/>
    <mergeCell ref="V31:W31"/>
    <mergeCell ref="X31:AC31"/>
    <mergeCell ref="B32:D34"/>
    <mergeCell ref="E32:AC32"/>
    <mergeCell ref="E33:H33"/>
    <mergeCell ref="I33:L33"/>
    <mergeCell ref="M33:O33"/>
    <mergeCell ref="P33:R33"/>
    <mergeCell ref="S33:W33"/>
    <mergeCell ref="X33:AC33"/>
    <mergeCell ref="E34:H34"/>
    <mergeCell ref="I34:L34"/>
    <mergeCell ref="M34:O34"/>
    <mergeCell ref="P34:R34"/>
    <mergeCell ref="S34:W34"/>
    <mergeCell ref="X34:AC34"/>
    <mergeCell ref="B35:AC35"/>
    <mergeCell ref="B36:AC36"/>
  </mergeCell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43f60cc8-92b6-46f8-af38-3c72b89d255f}">
  <dimension ref="A1:C22"/>
  <sheetViews>
    <sheetView workbookViewId="0" topLeftCell="A1"/>
  </sheetViews>
  <sheetFormatPr defaultRowHeight="12.75"/>
  <cols>
    <col min="1" max="1" width="21.4285714285714" customWidth="1"/>
    <col min="2" max="2" width="28.5714285714286" customWidth="1"/>
    <col min="3" max="3" width="11.4285714285714" customWidth="1"/>
  </cols>
  <sheetData>
    <row r="1" spans="1:3" ht="12.75">
      <c r="A1" s="104" t="s">
        <v>115</v>
      </c>
      <c r="B1" s="104" t="s">
        <v>116</v>
      </c>
      <c r="C1" s="104" t="s">
        <v>117</v>
      </c>
    </row>
    <row r="2" spans="1:3" ht="12.75">
      <c r="A2" s="105">
        <v>1</v>
      </c>
      <c r="B2" s="105" t="s">
        <v>35</v>
      </c>
      <c r="C2" s="106">
        <v>4.9100000000000001</v>
      </c>
    </row>
    <row r="3" spans="1:3" ht="12.75">
      <c r="A3" s="98">
        <v>2</v>
      </c>
      <c r="B3" s="98" t="s">
        <v>38</v>
      </c>
      <c r="C3" s="102">
        <v>5</v>
      </c>
    </row>
    <row r="4" spans="1:3" ht="12.75">
      <c r="A4" s="105">
        <v>3</v>
      </c>
      <c r="B4" s="105" t="s">
        <v>40</v>
      </c>
      <c r="C4" s="106">
        <v>4.8200000000000003</v>
      </c>
    </row>
    <row r="5" spans="1:3" ht="12.75">
      <c r="A5" s="98">
        <v>4</v>
      </c>
      <c r="B5" s="98" t="s">
        <v>41</v>
      </c>
      <c r="C5" s="102">
        <v>5.1799999999999997</v>
      </c>
    </row>
    <row r="6" spans="1:3" ht="12.75">
      <c r="A6" s="105">
        <v>5</v>
      </c>
      <c r="B6" s="105" t="s">
        <v>42</v>
      </c>
      <c r="C6" s="106">
        <v>4.7300000000000004</v>
      </c>
    </row>
    <row r="7" spans="1:3" ht="12.75">
      <c r="A7" s="98">
        <v>6</v>
      </c>
      <c r="B7" s="98" t="s">
        <v>43</v>
      </c>
      <c r="C7" s="102"/>
    </row>
    <row r="8" spans="1:3" ht="12.75">
      <c r="A8" s="105">
        <v>7</v>
      </c>
      <c r="B8" s="105" t="s">
        <v>45</v>
      </c>
      <c r="C8" s="106">
        <v>4.3600000000000003</v>
      </c>
    </row>
    <row r="9" spans="1:3" ht="12.75">
      <c r="A9" s="98">
        <v>8</v>
      </c>
      <c r="B9" s="98" t="s">
        <v>46</v>
      </c>
      <c r="C9" s="102">
        <v>5</v>
      </c>
    </row>
    <row r="10" spans="1:3" ht="12.75">
      <c r="A10" s="105">
        <v>9</v>
      </c>
      <c r="B10" s="105" t="s">
        <v>47</v>
      </c>
      <c r="C10" s="106">
        <v>5</v>
      </c>
    </row>
    <row r="11" spans="1:3" ht="12.75">
      <c r="A11" s="98">
        <v>10</v>
      </c>
      <c r="B11" s="98" t="s">
        <v>48</v>
      </c>
      <c r="C11" s="102">
        <v>4.2699999999999996</v>
      </c>
    </row>
    <row r="12" spans="1:3" ht="12.75">
      <c r="A12" s="105">
        <v>11</v>
      </c>
      <c r="B12" s="105" t="s">
        <v>50</v>
      </c>
      <c r="C12" s="106">
        <v>4.9100000000000001</v>
      </c>
    </row>
    <row r="13" spans="1:3" ht="12.75">
      <c r="A13" s="98">
        <v>12</v>
      </c>
      <c r="B13" s="98" t="s">
        <v>51</v>
      </c>
      <c r="C13" s="102">
        <v>5</v>
      </c>
    </row>
    <row r="14" spans="1:3" ht="12.75">
      <c r="A14" s="105">
        <v>13</v>
      </c>
      <c r="B14" s="105" t="s">
        <v>52</v>
      </c>
      <c r="C14" s="106">
        <v>5.2699999999999996</v>
      </c>
    </row>
    <row r="15" spans="1:3" ht="12.75">
      <c r="A15" s="98">
        <v>14</v>
      </c>
      <c r="B15" s="98" t="s">
        <v>53</v>
      </c>
      <c r="C15" s="102">
        <v>4.3600000000000003</v>
      </c>
    </row>
    <row r="16" spans="1:3" ht="12.75">
      <c r="A16" s="105">
        <v>15</v>
      </c>
      <c r="B16" s="105" t="s">
        <v>54</v>
      </c>
      <c r="C16" s="106">
        <v>4.3600000000000003</v>
      </c>
    </row>
    <row r="17" spans="1:3" ht="12.75">
      <c r="A17" s="98">
        <v>16</v>
      </c>
      <c r="B17" s="98" t="s">
        <v>55</v>
      </c>
      <c r="C17" s="102">
        <v>5.2699999999999996</v>
      </c>
    </row>
    <row r="18" spans="1:3" ht="12.75">
      <c r="A18" s="105">
        <v>17</v>
      </c>
      <c r="B18" s="105" t="s">
        <v>56</v>
      </c>
      <c r="C18" s="106">
        <v>5.0899999999999999</v>
      </c>
    </row>
    <row r="19" spans="1:3" ht="12.75">
      <c r="A19" s="98">
        <v>18</v>
      </c>
      <c r="B19" s="98" t="s">
        <v>57</v>
      </c>
      <c r="C19" s="102">
        <v>5.1799999999999997</v>
      </c>
    </row>
    <row r="20" spans="1:3" ht="12.75">
      <c r="A20" s="105">
        <v>19</v>
      </c>
      <c r="B20" s="105" t="s">
        <v>58</v>
      </c>
      <c r="C20" s="106">
        <v>5.2699999999999996</v>
      </c>
    </row>
    <row r="21" spans="1:3" ht="12.75">
      <c r="A21" s="98">
        <v>20</v>
      </c>
      <c r="B21" s="98" t="s">
        <v>59</v>
      </c>
      <c r="C21" s="102">
        <v>4.8200000000000003</v>
      </c>
    </row>
    <row r="22" spans="1:3" ht="12.75">
      <c r="A22" s="105">
        <v>21</v>
      </c>
      <c r="B22" s="105" t="s">
        <v>60</v>
      </c>
      <c r="C22" s="106">
        <v>4.6399999999999997</v>
      </c>
    </row>
  </sheetData>
  <autoFilter ref="A1:C1"/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d9e29654-768a-4ce0-a08a-85587c7f7edb}">
  <dimension ref="B2:G57"/>
  <sheetViews>
    <sheetView workbookViewId="0" topLeftCell="A1"/>
  </sheetViews>
  <sheetFormatPr defaultRowHeight="12.75"/>
  <cols>
    <col min="1" max="1" width="2.85714285714286" customWidth="1"/>
    <col min="2" max="2" width="50" customWidth="1"/>
    <col min="3" max="9" width="22.8571428571429" customWidth="1"/>
  </cols>
  <sheetData>
    <row r="2" spans="2:2" ht="12.75">
      <c r="B2" s="107" t="s">
        <v>118</v>
      </c>
    </row>
    <row r="4" spans="2:2" ht="12.75">
      <c r="B4" s="107" t="s">
        <v>119</v>
      </c>
    </row>
    <row r="5" spans="2:2" ht="12.75">
      <c r="B5" s="108" t="s">
        <v>120</v>
      </c>
    </row>
    <row r="7" spans="2:2" ht="12.75">
      <c r="B7" s="107" t="s">
        <v>121</v>
      </c>
    </row>
    <row r="9" spans="2:3" ht="12.75">
      <c r="B9" s="104" t="s">
        <v>122</v>
      </c>
      <c r="C9" s="104" t="s">
        <v>61</v>
      </c>
    </row>
    <row r="10" spans="2:3" ht="12.75">
      <c r="B10" s="105" t="s">
        <v>123</v>
      </c>
      <c r="C10" s="105">
        <v>21</v>
      </c>
    </row>
    <row r="11" spans="2:3" ht="12.75">
      <c r="B11" s="98" t="s">
        <v>124</v>
      </c>
      <c r="C11" s="98">
        <v>21</v>
      </c>
    </row>
    <row r="12" spans="2:3" ht="12.75">
      <c r="B12" s="105" t="s">
        <v>125</v>
      </c>
      <c r="C12" s="105">
        <v>21</v>
      </c>
    </row>
    <row r="13" spans="2:3" ht="12.75">
      <c r="B13" s="98" t="s">
        <v>126</v>
      </c>
      <c r="C13" s="98">
        <v>20</v>
      </c>
    </row>
    <row r="14" spans="2:3" ht="12.75">
      <c r="B14" s="105" t="s">
        <v>127</v>
      </c>
      <c r="C14" s="105">
        <v>20</v>
      </c>
    </row>
    <row r="15" spans="2:3" ht="12.75">
      <c r="B15" s="98" t="s">
        <v>128</v>
      </c>
      <c r="C15" s="98">
        <v>20</v>
      </c>
    </row>
    <row r="16" spans="2:3" ht="12.75">
      <c r="B16" s="105" t="s">
        <v>129</v>
      </c>
      <c r="C16" s="105">
        <v>20</v>
      </c>
    </row>
    <row r="17" spans="2:3" ht="12.75">
      <c r="B17" s="98" t="s">
        <v>130</v>
      </c>
      <c r="C17" s="98">
        <v>20</v>
      </c>
    </row>
    <row r="19" spans="2:2" ht="12.75">
      <c r="B19" s="107" t="s">
        <v>131</v>
      </c>
    </row>
    <row r="21" spans="2:3" ht="12.75">
      <c r="B21" s="104" t="s">
        <v>132</v>
      </c>
      <c r="C21" s="104" t="s">
        <v>133</v>
      </c>
    </row>
    <row r="22" spans="2:3" ht="12.75">
      <c r="B22" s="105" t="s">
        <v>130</v>
      </c>
      <c r="C22" s="106">
        <v>95.370000000000005</v>
      </c>
    </row>
    <row r="24" spans="2:2" ht="12.75">
      <c r="B24" s="107" t="s">
        <v>134</v>
      </c>
    </row>
    <row r="26" spans="2:7" ht="12.75">
      <c r="B26" s="104" t="s">
        <v>2</v>
      </c>
      <c r="C26" s="104" t="s">
        <v>135</v>
      </c>
      <c r="D26" s="104" t="s">
        <v>136</v>
      </c>
      <c r="E26" s="104" t="s">
        <v>61</v>
      </c>
      <c r="F26" s="104" t="s">
        <v>137</v>
      </c>
      <c r="G26" s="104" t="s">
        <v>4</v>
      </c>
    </row>
    <row r="27" spans="2:7" ht="12.75">
      <c r="B27" s="105" t="s">
        <v>39</v>
      </c>
      <c r="C27" s="105">
        <v>10</v>
      </c>
      <c r="D27" s="105" t="s">
        <v>62</v>
      </c>
      <c r="E27" s="105">
        <v>20</v>
      </c>
      <c r="F27" s="105" t="s">
        <v>138</v>
      </c>
      <c r="G27" s="105">
        <v>25</v>
      </c>
    </row>
    <row r="28" spans="2:7" ht="12.75">
      <c r="B28" s="98" t="s">
        <v>36</v>
      </c>
      <c r="C28" s="98">
        <v>9</v>
      </c>
      <c r="D28" s="98" t="s">
        <v>63</v>
      </c>
      <c r="E28" s="98">
        <v>0</v>
      </c>
      <c r="F28" s="98" t="s">
        <v>139</v>
      </c>
      <c r="G28" s="98">
        <v>149</v>
      </c>
    </row>
    <row r="29" spans="2:7" ht="12.75">
      <c r="B29" s="105" t="s">
        <v>49</v>
      </c>
      <c r="C29" s="105">
        <v>1</v>
      </c>
      <c r="D29" s="105" t="s">
        <v>64</v>
      </c>
      <c r="E29" s="105">
        <v>0</v>
      </c>
      <c r="F29" s="105" t="s">
        <v>140</v>
      </c>
      <c r="G29" s="105">
        <v>39</v>
      </c>
    </row>
    <row r="30" spans="2:7" ht="12.75">
      <c r="B30" s="98" t="s">
        <v>141</v>
      </c>
      <c r="C30" s="98">
        <v>0</v>
      </c>
      <c r="D30" s="98" t="s">
        <v>142</v>
      </c>
      <c r="E30" s="98">
        <v>0</v>
      </c>
      <c r="F30" s="98" t="s">
        <v>143</v>
      </c>
      <c r="G30" s="98">
        <v>7</v>
      </c>
    </row>
    <row r="31" spans="2:7" ht="12.75">
      <c r="B31" s="105" t="s">
        <v>144</v>
      </c>
      <c r="C31" s="105">
        <v>0</v>
      </c>
      <c r="D31" s="105" t="s">
        <v>44</v>
      </c>
      <c r="E31" s="105" t="s">
        <v>44</v>
      </c>
      <c r="F31" s="105" t="s">
        <v>145</v>
      </c>
      <c r="G31" s="105">
        <v>0</v>
      </c>
    </row>
    <row r="32" spans="2:7" ht="12.75">
      <c r="B32" s="98" t="s">
        <v>146</v>
      </c>
      <c r="C32" s="98">
        <v>0</v>
      </c>
      <c r="D32" s="98" t="s">
        <v>44</v>
      </c>
      <c r="E32" s="98" t="s">
        <v>44</v>
      </c>
      <c r="F32" s="98" t="s">
        <v>147</v>
      </c>
      <c r="G32" s="98">
        <v>0</v>
      </c>
    </row>
    <row r="33" spans="2:7" ht="12.75">
      <c r="B33" s="105" t="s">
        <v>44</v>
      </c>
      <c r="C33" s="105" t="s">
        <v>44</v>
      </c>
      <c r="D33" s="105" t="s">
        <v>44</v>
      </c>
      <c r="E33" s="105" t="s">
        <v>44</v>
      </c>
      <c r="F33" s="105" t="s">
        <v>148</v>
      </c>
      <c r="G33" s="105">
        <v>0</v>
      </c>
    </row>
    <row r="35" spans="2:2" ht="12.75">
      <c r="B35" s="107" t="s">
        <v>149</v>
      </c>
    </row>
    <row r="37" spans="2:3" ht="12.75">
      <c r="B37" s="104" t="s">
        <v>136</v>
      </c>
      <c r="C37" s="104" t="s">
        <v>135</v>
      </c>
    </row>
    <row r="38" spans="2:3" ht="12.75">
      <c r="B38" s="105" t="s">
        <v>150</v>
      </c>
      <c r="C38" s="105">
        <v>6</v>
      </c>
    </row>
    <row r="39" spans="2:3" ht="12.75">
      <c r="B39" s="98" t="s">
        <v>151</v>
      </c>
      <c r="C39" s="98">
        <v>14</v>
      </c>
    </row>
    <row r="40" spans="2:3" ht="12.75">
      <c r="B40" s="105" t="s">
        <v>152</v>
      </c>
      <c r="C40" s="105">
        <v>0</v>
      </c>
    </row>
    <row r="42" spans="2:2" ht="12.75">
      <c r="B42" s="107" t="s">
        <v>153</v>
      </c>
    </row>
    <row r="44" spans="2:3" ht="12.75">
      <c r="B44" s="104" t="s">
        <v>154</v>
      </c>
      <c r="C44" s="104" t="s">
        <v>155</v>
      </c>
    </row>
    <row r="45" spans="2:3" ht="12.75">
      <c r="B45" s="105" t="s">
        <v>156</v>
      </c>
      <c r="C45" s="105">
        <v>0</v>
      </c>
    </row>
    <row r="46" spans="2:3" ht="12.75">
      <c r="B46" s="98" t="s">
        <v>157</v>
      </c>
      <c r="C46" s="98">
        <v>0</v>
      </c>
    </row>
    <row r="47" spans="2:3" ht="12.75">
      <c r="B47" s="105" t="s">
        <v>82</v>
      </c>
      <c r="C47" s="105">
        <v>0</v>
      </c>
    </row>
    <row r="48" spans="2:3" ht="12.75">
      <c r="B48" s="98" t="s">
        <v>158</v>
      </c>
      <c r="C48" s="98">
        <v>6</v>
      </c>
    </row>
    <row r="49" spans="2:3" ht="12.75">
      <c r="B49" s="105" t="s">
        <v>84</v>
      </c>
      <c r="C49" s="105">
        <v>14</v>
      </c>
    </row>
    <row r="50" spans="2:3" ht="12.75">
      <c r="B50" s="98" t="s">
        <v>85</v>
      </c>
      <c r="C50" s="102">
        <v>5.2699999999999996</v>
      </c>
    </row>
    <row r="51" spans="2:3" ht="12.75">
      <c r="B51" s="105" t="s">
        <v>86</v>
      </c>
      <c r="C51" s="106">
        <v>4.2699999999999996</v>
      </c>
    </row>
    <row r="53" spans="2:2" ht="12.75">
      <c r="B53" s="107" t="s">
        <v>159</v>
      </c>
    </row>
    <row r="55" spans="2:3" ht="12.75">
      <c r="B55" s="104" t="s">
        <v>160</v>
      </c>
      <c r="C55" s="104" t="s">
        <v>61</v>
      </c>
    </row>
    <row r="56" spans="2:3" ht="12.75">
      <c r="B56" s="105" t="s">
        <v>161</v>
      </c>
      <c r="C56" s="105">
        <v>0</v>
      </c>
    </row>
    <row r="57" spans="2:3" ht="12.75">
      <c r="B57" s="98" t="s">
        <v>162</v>
      </c>
      <c r="C57" s="98">
        <v>0</v>
      </c>
    </row>
  </sheetData>
  <mergeCells count="2">
    <mergeCell ref="B2:C2"/>
    <mergeCell ref="B5:C5"/>
  </mergeCells>
  <pageMargins left="0.75" right="0.75" top="1" bottom="1" header="0.5" footer="0.5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cd513662-322c-4fa0-9622-5becb7e72968}">
  <dimension ref="B2:C10"/>
  <sheetViews>
    <sheetView workbookViewId="0" topLeftCell="A1"/>
  </sheetViews>
  <sheetFormatPr defaultRowHeight="12.75"/>
  <cols>
    <col min="1" max="1" width="2.85714285714286" customWidth="1"/>
    <col min="2" max="2" width="17.1428571428571" customWidth="1"/>
    <col min="3" max="3" width="22.8571428571429" customWidth="1"/>
  </cols>
  <sheetData>
    <row r="2" spans="2:2" ht="12.75">
      <c r="B2" s="107" t="s">
        <v>163</v>
      </c>
    </row>
    <row r="4" spans="2:3" ht="12.75">
      <c r="B4" s="104" t="s">
        <v>2</v>
      </c>
      <c r="C4" s="104" t="s">
        <v>4</v>
      </c>
    </row>
    <row r="5" spans="2:3" ht="12.75">
      <c r="B5" s="105" t="s">
        <v>39</v>
      </c>
      <c r="C5" s="105">
        <v>10</v>
      </c>
    </row>
    <row r="6" spans="2:3" ht="12.75">
      <c r="B6" s="98" t="s">
        <v>36</v>
      </c>
      <c r="C6" s="98">
        <v>9</v>
      </c>
    </row>
    <row r="7" spans="2:3" ht="12.75">
      <c r="B7" s="105" t="s">
        <v>49</v>
      </c>
      <c r="C7" s="105">
        <v>1</v>
      </c>
    </row>
    <row r="8" spans="2:3" ht="12.75">
      <c r="B8" s="98" t="s">
        <v>141</v>
      </c>
      <c r="C8" s="98">
        <v>0</v>
      </c>
    </row>
    <row r="9" spans="2:3" ht="12.75">
      <c r="B9" s="105" t="s">
        <v>144</v>
      </c>
      <c r="C9" s="105">
        <v>0</v>
      </c>
    </row>
    <row r="10" spans="2:3" ht="12.75">
      <c r="B10" s="98" t="s">
        <v>146</v>
      </c>
      <c r="C10" s="98">
        <v>0</v>
      </c>
    </row>
  </sheetData>
  <pageMargins left="0.75" right="0.75" top="1" bottom="1" header="0.5" footer="0.5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2e5937ee-56ed-43ab-b4e0-4b3a0023b6e6}">
  <dimension ref="B2:E155"/>
  <sheetViews>
    <sheetView workbookViewId="0" topLeftCell="A1"/>
  </sheetViews>
  <sheetFormatPr defaultRowHeight="12.75"/>
  <cols>
    <col min="1" max="1" width="2.85714285714286" customWidth="1"/>
    <col min="2" max="8" width="28.5714285714286" customWidth="1"/>
  </cols>
  <sheetData>
    <row r="2" spans="2:2" ht="12.75">
      <c r="B2" s="107" t="s">
        <v>164</v>
      </c>
    </row>
    <row r="4" spans="2:3" ht="12.75">
      <c r="B4" s="104" t="s">
        <v>165</v>
      </c>
      <c r="C4" s="104" t="s">
        <v>166</v>
      </c>
    </row>
    <row r="5" spans="2:3" ht="12.75">
      <c r="B5" s="105" t="s">
        <v>90</v>
      </c>
      <c r="C5" s="105" t="s">
        <v>89</v>
      </c>
    </row>
    <row r="7" spans="2:2" ht="12.75">
      <c r="B7" s="107" t="s">
        <v>167</v>
      </c>
    </row>
    <row r="9" spans="2:3" ht="12.75">
      <c r="B9" s="104" t="s">
        <v>168</v>
      </c>
      <c r="C9" s="104" t="s">
        <v>169</v>
      </c>
    </row>
    <row r="10" spans="2:3" ht="12.75">
      <c r="B10" s="105">
        <v>1</v>
      </c>
      <c r="C10" s="105" t="s">
        <v>46</v>
      </c>
    </row>
    <row r="12" spans="2:2" ht="12.75">
      <c r="B12" s="107" t="s">
        <v>170</v>
      </c>
    </row>
    <row r="14" spans="2:5" ht="12.75">
      <c r="B14" s="104" t="s">
        <v>168</v>
      </c>
      <c r="C14" s="104" t="s">
        <v>169</v>
      </c>
      <c r="D14" s="104" t="s">
        <v>10</v>
      </c>
      <c r="E14" s="104" t="s">
        <v>171</v>
      </c>
    </row>
    <row r="15" spans="2:5" ht="12.75">
      <c r="B15" s="105">
        <v>1</v>
      </c>
      <c r="C15" s="105" t="s">
        <v>35</v>
      </c>
      <c r="D15" s="106">
        <v>4.9100000000000001</v>
      </c>
      <c r="E15" s="106">
        <v>83.989999999999995</v>
      </c>
    </row>
    <row r="16" spans="2:5" ht="12.75">
      <c r="B16" s="98">
        <v>2</v>
      </c>
      <c r="C16" s="98" t="s">
        <v>38</v>
      </c>
      <c r="D16" s="102">
        <v>5</v>
      </c>
      <c r="E16" s="102">
        <v>90.969999999999999</v>
      </c>
    </row>
    <row r="17" spans="2:5" ht="12.75">
      <c r="B17" s="105">
        <v>3</v>
      </c>
      <c r="C17" s="105" t="s">
        <v>40</v>
      </c>
      <c r="D17" s="106">
        <v>4.8200000000000003</v>
      </c>
      <c r="E17" s="106">
        <v>99.129999999999995</v>
      </c>
    </row>
    <row r="18" spans="2:5" ht="12.75">
      <c r="B18" s="98">
        <v>4</v>
      </c>
      <c r="C18" s="98" t="s">
        <v>41</v>
      </c>
      <c r="D18" s="102">
        <v>5.1799999999999997</v>
      </c>
      <c r="E18" s="102">
        <v>99.560000000000002</v>
      </c>
    </row>
    <row r="19" spans="2:5" ht="12.75">
      <c r="B19" s="105">
        <v>5</v>
      </c>
      <c r="C19" s="105" t="s">
        <v>46</v>
      </c>
      <c r="D19" s="106">
        <v>5</v>
      </c>
      <c r="E19" s="106">
        <v>100</v>
      </c>
    </row>
    <row r="20" spans="2:5" ht="12.75">
      <c r="B20" s="98">
        <v>6</v>
      </c>
      <c r="C20" s="98" t="s">
        <v>47</v>
      </c>
      <c r="D20" s="102">
        <v>5</v>
      </c>
      <c r="E20" s="102">
        <v>99.340000000000003</v>
      </c>
    </row>
    <row r="21" spans="2:5" ht="12.75">
      <c r="B21" s="105">
        <v>7</v>
      </c>
      <c r="C21" s="105" t="s">
        <v>50</v>
      </c>
      <c r="D21" s="106">
        <v>4.9100000000000001</v>
      </c>
      <c r="E21" s="106">
        <v>98.469999999999999</v>
      </c>
    </row>
    <row r="22" spans="2:5" ht="12.75">
      <c r="B22" s="98">
        <v>8</v>
      </c>
      <c r="C22" s="98" t="s">
        <v>51</v>
      </c>
      <c r="D22" s="102">
        <v>5</v>
      </c>
      <c r="E22" s="102">
        <v>99.239999999999995</v>
      </c>
    </row>
    <row r="23" spans="2:5" ht="12.75">
      <c r="B23" s="105">
        <v>9</v>
      </c>
      <c r="C23" s="105" t="s">
        <v>52</v>
      </c>
      <c r="D23" s="106">
        <v>5.2699999999999996</v>
      </c>
      <c r="E23" s="106">
        <v>99.450000000000003</v>
      </c>
    </row>
    <row r="24" spans="2:5" ht="12.75">
      <c r="B24" s="98">
        <v>10</v>
      </c>
      <c r="C24" s="98" t="s">
        <v>55</v>
      </c>
      <c r="D24" s="102">
        <v>5.2699999999999996</v>
      </c>
      <c r="E24" s="102">
        <v>96.069999999999993</v>
      </c>
    </row>
    <row r="25" spans="2:5" ht="12.75">
      <c r="B25" s="105">
        <v>11</v>
      </c>
      <c r="C25" s="105" t="s">
        <v>56</v>
      </c>
      <c r="D25" s="106">
        <v>5.0899999999999999</v>
      </c>
      <c r="E25" s="106">
        <v>99.230000000000004</v>
      </c>
    </row>
    <row r="26" spans="2:5" ht="12.75">
      <c r="B26" s="98">
        <v>12</v>
      </c>
      <c r="C26" s="98" t="s">
        <v>57</v>
      </c>
      <c r="D26" s="102">
        <v>5.1799999999999997</v>
      </c>
      <c r="E26" s="102">
        <v>97.379999999999995</v>
      </c>
    </row>
    <row r="27" spans="2:5" ht="12.75">
      <c r="B27" s="105">
        <v>13</v>
      </c>
      <c r="C27" s="105" t="s">
        <v>58</v>
      </c>
      <c r="D27" s="106">
        <v>5.2699999999999996</v>
      </c>
      <c r="E27" s="106">
        <v>99.129999999999995</v>
      </c>
    </row>
    <row r="28" spans="2:5" ht="12.75">
      <c r="B28" s="98">
        <v>14</v>
      </c>
      <c r="C28" s="98" t="s">
        <v>59</v>
      </c>
      <c r="D28" s="102">
        <v>4.8200000000000003</v>
      </c>
      <c r="E28" s="102">
        <v>97.280000000000001</v>
      </c>
    </row>
    <row r="30" spans="2:2" ht="12.75">
      <c r="B30" s="107" t="s">
        <v>172</v>
      </c>
    </row>
    <row r="32" spans="2:4" ht="12.75">
      <c r="B32" s="104" t="s">
        <v>168</v>
      </c>
      <c r="C32" s="104" t="s">
        <v>169</v>
      </c>
      <c r="D32" s="104" t="s">
        <v>173</v>
      </c>
    </row>
    <row r="33" spans="2:4" ht="12.75">
      <c r="B33" s="105">
        <v>1</v>
      </c>
      <c r="C33" s="105" t="s">
        <v>35</v>
      </c>
      <c r="D33" s="105" t="s">
        <v>174</v>
      </c>
    </row>
    <row r="34" spans="2:4" ht="12.75">
      <c r="B34" s="98">
        <v>2</v>
      </c>
      <c r="C34" s="98" t="s">
        <v>35</v>
      </c>
      <c r="D34" s="98" t="s">
        <v>175</v>
      </c>
    </row>
    <row r="35" spans="2:4" ht="12.75">
      <c r="B35" s="105">
        <v>3</v>
      </c>
      <c r="C35" s="105" t="s">
        <v>35</v>
      </c>
      <c r="D35" s="105" t="s">
        <v>176</v>
      </c>
    </row>
    <row r="36" spans="2:4" ht="12.75">
      <c r="B36" s="98">
        <v>4</v>
      </c>
      <c r="C36" s="98" t="s">
        <v>42</v>
      </c>
      <c r="D36" s="98" t="s">
        <v>177</v>
      </c>
    </row>
    <row r="37" spans="2:4" ht="12.75">
      <c r="B37" s="105">
        <v>5</v>
      </c>
      <c r="C37" s="105" t="s">
        <v>35</v>
      </c>
      <c r="D37" s="105" t="s">
        <v>178</v>
      </c>
    </row>
    <row r="38" spans="2:4" ht="12.75">
      <c r="B38" s="98">
        <v>6</v>
      </c>
      <c r="C38" s="98" t="s">
        <v>35</v>
      </c>
      <c r="D38" s="98" t="s">
        <v>179</v>
      </c>
    </row>
    <row r="39" spans="2:4" ht="12.75">
      <c r="B39" s="105">
        <v>7</v>
      </c>
      <c r="C39" s="105" t="s">
        <v>35</v>
      </c>
      <c r="D39" s="105" t="s">
        <v>180</v>
      </c>
    </row>
    <row r="40" spans="2:4" ht="12.75">
      <c r="B40" s="98">
        <v>8</v>
      </c>
      <c r="C40" s="98" t="s">
        <v>35</v>
      </c>
      <c r="D40" s="98" t="s">
        <v>181</v>
      </c>
    </row>
    <row r="41" spans="2:4" ht="12.75">
      <c r="B41" s="105">
        <v>9</v>
      </c>
      <c r="C41" s="105" t="s">
        <v>35</v>
      </c>
      <c r="D41" s="105" t="s">
        <v>182</v>
      </c>
    </row>
    <row r="42" spans="2:4" ht="12.75">
      <c r="B42" s="98">
        <v>10</v>
      </c>
      <c r="C42" s="98" t="s">
        <v>52</v>
      </c>
      <c r="D42" s="98" t="s">
        <v>183</v>
      </c>
    </row>
    <row r="43" spans="2:4" ht="12.75">
      <c r="B43" s="105">
        <v>11</v>
      </c>
      <c r="C43" s="105" t="s">
        <v>35</v>
      </c>
      <c r="D43" s="105" t="s">
        <v>184</v>
      </c>
    </row>
    <row r="44" spans="2:4" ht="12.75">
      <c r="B44" s="98">
        <v>12</v>
      </c>
      <c r="C44" s="98" t="s">
        <v>35</v>
      </c>
      <c r="D44" s="98" t="s">
        <v>185</v>
      </c>
    </row>
    <row r="45" spans="2:4" ht="12.75">
      <c r="B45" s="105">
        <v>13</v>
      </c>
      <c r="C45" s="105" t="s">
        <v>45</v>
      </c>
      <c r="D45" s="105" t="s">
        <v>186</v>
      </c>
    </row>
    <row r="46" spans="2:4" ht="12.75">
      <c r="B46" s="98">
        <v>14</v>
      </c>
      <c r="C46" s="98" t="s">
        <v>58</v>
      </c>
      <c r="D46" s="98" t="s">
        <v>187</v>
      </c>
    </row>
    <row r="47" spans="2:4" ht="12.75">
      <c r="B47" s="105">
        <v>15</v>
      </c>
      <c r="C47" s="105" t="s">
        <v>42</v>
      </c>
      <c r="D47" s="105" t="s">
        <v>188</v>
      </c>
    </row>
    <row r="48" spans="2:4" ht="12.75">
      <c r="B48" s="98">
        <v>16</v>
      </c>
      <c r="C48" s="98" t="s">
        <v>53</v>
      </c>
      <c r="D48" s="98" t="s">
        <v>189</v>
      </c>
    </row>
    <row r="49" spans="2:4" ht="12.75">
      <c r="B49" s="105">
        <v>17</v>
      </c>
      <c r="C49" s="105" t="s">
        <v>35</v>
      </c>
      <c r="D49" s="105" t="s">
        <v>190</v>
      </c>
    </row>
    <row r="50" spans="2:4" ht="12.75">
      <c r="B50" s="98">
        <v>18</v>
      </c>
      <c r="C50" s="98" t="s">
        <v>45</v>
      </c>
      <c r="D50" s="98" t="s">
        <v>191</v>
      </c>
    </row>
    <row r="51" spans="2:4" ht="12.75">
      <c r="B51" s="105">
        <v>19</v>
      </c>
      <c r="C51" s="105" t="s">
        <v>35</v>
      </c>
      <c r="D51" s="105" t="s">
        <v>192</v>
      </c>
    </row>
    <row r="53" spans="2:2" ht="12.75">
      <c r="B53" s="107" t="s">
        <v>193</v>
      </c>
    </row>
    <row r="55" spans="2:4" ht="12.75">
      <c r="B55" s="104" t="s">
        <v>168</v>
      </c>
      <c r="C55" s="104" t="s">
        <v>169</v>
      </c>
      <c r="D55" s="104" t="s">
        <v>173</v>
      </c>
    </row>
    <row r="56" spans="2:4" ht="12.75">
      <c r="B56" s="105">
        <v>1</v>
      </c>
      <c r="C56" s="105" t="s">
        <v>35</v>
      </c>
      <c r="D56" s="105" t="s">
        <v>194</v>
      </c>
    </row>
    <row r="58" spans="2:2" ht="12.75">
      <c r="B58" s="107" t="s">
        <v>195</v>
      </c>
    </row>
    <row r="60" spans="2:4" ht="12.75">
      <c r="B60" s="104" t="s">
        <v>168</v>
      </c>
      <c r="C60" s="104" t="s">
        <v>169</v>
      </c>
      <c r="D60" s="104" t="s">
        <v>173</v>
      </c>
    </row>
    <row r="61" spans="2:4" ht="12.75">
      <c r="B61" s="105">
        <v>1</v>
      </c>
      <c r="C61" s="105" t="s">
        <v>35</v>
      </c>
      <c r="D61" s="105" t="s">
        <v>196</v>
      </c>
    </row>
    <row r="62" spans="2:4" ht="12.75">
      <c r="B62" s="98">
        <v>2</v>
      </c>
      <c r="C62" s="98" t="s">
        <v>35</v>
      </c>
      <c r="D62" s="98" t="s">
        <v>196</v>
      </c>
    </row>
    <row r="63" spans="2:4" ht="12.75">
      <c r="B63" s="105">
        <v>3</v>
      </c>
      <c r="C63" s="105" t="s">
        <v>53</v>
      </c>
      <c r="D63" s="105" t="s">
        <v>197</v>
      </c>
    </row>
    <row r="65" spans="2:2" ht="12.75">
      <c r="B65" s="107" t="s">
        <v>198</v>
      </c>
    </row>
    <row r="67" spans="2:4" ht="12.75">
      <c r="B67" s="104" t="s">
        <v>168</v>
      </c>
      <c r="C67" s="104" t="s">
        <v>169</v>
      </c>
      <c r="D67" s="104" t="s">
        <v>173</v>
      </c>
    </row>
    <row r="68" spans="2:4" ht="12.75">
      <c r="B68" s="105">
        <v>1</v>
      </c>
      <c r="C68" s="105" t="s">
        <v>35</v>
      </c>
      <c r="D68" s="105" t="s">
        <v>196</v>
      </c>
    </row>
    <row r="69" spans="2:4" ht="12.75">
      <c r="B69" s="98">
        <v>2</v>
      </c>
      <c r="C69" s="98" t="s">
        <v>59</v>
      </c>
      <c r="D69" s="98" t="s">
        <v>199</v>
      </c>
    </row>
    <row r="70" spans="2:4" ht="12.75">
      <c r="B70" s="105">
        <v>3</v>
      </c>
      <c r="C70" s="105" t="s">
        <v>59</v>
      </c>
      <c r="D70" s="105" t="s">
        <v>200</v>
      </c>
    </row>
    <row r="72" spans="2:2" ht="12.75">
      <c r="B72" s="107" t="s">
        <v>201</v>
      </c>
    </row>
    <row r="74" spans="2:4" ht="12.75">
      <c r="B74" s="104" t="s">
        <v>168</v>
      </c>
      <c r="C74" s="104" t="s">
        <v>169</v>
      </c>
      <c r="D74" s="104" t="s">
        <v>173</v>
      </c>
    </row>
    <row r="75" spans="2:4" ht="12.75">
      <c r="B75" s="105">
        <v>1</v>
      </c>
      <c r="C75" s="105" t="s">
        <v>45</v>
      </c>
      <c r="D75" s="105" t="s">
        <v>202</v>
      </c>
    </row>
    <row r="76" spans="2:4" ht="12.75">
      <c r="B76" s="98">
        <v>2</v>
      </c>
      <c r="C76" s="98" t="s">
        <v>42</v>
      </c>
      <c r="D76" s="98" t="s">
        <v>186</v>
      </c>
    </row>
    <row r="77" spans="2:4" ht="12.75">
      <c r="B77" s="105">
        <v>3</v>
      </c>
      <c r="C77" s="105" t="s">
        <v>35</v>
      </c>
      <c r="D77" s="105" t="s">
        <v>194</v>
      </c>
    </row>
    <row r="79" spans="2:2" ht="12.75">
      <c r="B79" s="107" t="s">
        <v>203</v>
      </c>
    </row>
    <row r="81" spans="2:4" ht="12.75">
      <c r="B81" s="104" t="s">
        <v>168</v>
      </c>
      <c r="C81" s="104" t="s">
        <v>169</v>
      </c>
      <c r="D81" s="104" t="s">
        <v>173</v>
      </c>
    </row>
    <row r="82" spans="2:4" ht="12.75">
      <c r="B82" s="105">
        <v>1</v>
      </c>
      <c r="C82" s="105" t="s">
        <v>35</v>
      </c>
      <c r="D82" s="105" t="s">
        <v>196</v>
      </c>
    </row>
    <row r="83" spans="2:4" ht="12.75">
      <c r="B83" s="98">
        <v>2</v>
      </c>
      <c r="C83" s="98" t="s">
        <v>45</v>
      </c>
      <c r="D83" s="98" t="s">
        <v>204</v>
      </c>
    </row>
    <row r="84" spans="2:4" ht="12.75">
      <c r="B84" s="105">
        <v>3</v>
      </c>
      <c r="C84" s="105" t="s">
        <v>35</v>
      </c>
      <c r="D84" s="105" t="s">
        <v>194</v>
      </c>
    </row>
    <row r="86" spans="2:2" ht="12.75">
      <c r="B86" s="107" t="s">
        <v>205</v>
      </c>
    </row>
    <row r="88" spans="2:4" ht="12.75">
      <c r="B88" s="104" t="s">
        <v>168</v>
      </c>
      <c r="C88" s="104" t="s">
        <v>169</v>
      </c>
      <c r="D88" s="104" t="s">
        <v>173</v>
      </c>
    </row>
    <row r="89" spans="2:4" ht="12.75">
      <c r="B89" s="105">
        <v>1</v>
      </c>
      <c r="C89" s="105" t="s">
        <v>35</v>
      </c>
      <c r="D89" s="105" t="s">
        <v>196</v>
      </c>
    </row>
    <row r="90" spans="2:4" ht="12.75">
      <c r="B90" s="98">
        <v>2</v>
      </c>
      <c r="C90" s="98" t="s">
        <v>53</v>
      </c>
      <c r="D90" s="98" t="s">
        <v>197</v>
      </c>
    </row>
    <row r="92" spans="2:2" ht="12.75">
      <c r="B92" s="107" t="s">
        <v>206</v>
      </c>
    </row>
    <row r="94" spans="2:4" ht="12.75">
      <c r="B94" s="104" t="s">
        <v>168</v>
      </c>
      <c r="C94" s="104" t="s">
        <v>169</v>
      </c>
      <c r="D94" s="104" t="s">
        <v>173</v>
      </c>
    </row>
    <row r="95" spans="2:4" ht="12.75">
      <c r="B95" s="105">
        <v>1</v>
      </c>
      <c r="C95" s="105" t="s">
        <v>59</v>
      </c>
      <c r="D95" s="105" t="s">
        <v>207</v>
      </c>
    </row>
    <row r="96" spans="2:4" ht="12.75">
      <c r="B96" s="98">
        <v>2</v>
      </c>
      <c r="C96" s="98" t="s">
        <v>53</v>
      </c>
      <c r="D96" s="98" t="s">
        <v>197</v>
      </c>
    </row>
    <row r="98" spans="2:2" ht="12.75">
      <c r="B98" s="107" t="s">
        <v>208</v>
      </c>
    </row>
    <row r="100" spans="2:4" ht="12.75">
      <c r="B100" s="104" t="s">
        <v>168</v>
      </c>
      <c r="C100" s="104" t="s">
        <v>169</v>
      </c>
      <c r="D100" s="104" t="s">
        <v>173</v>
      </c>
    </row>
    <row r="101" spans="2:4" ht="12.75">
      <c r="B101" s="105">
        <v>1</v>
      </c>
      <c r="C101" s="105" t="s">
        <v>59</v>
      </c>
      <c r="D101" s="105" t="s">
        <v>207</v>
      </c>
    </row>
    <row r="102" spans="2:4" ht="12.75">
      <c r="B102" s="98">
        <v>2</v>
      </c>
      <c r="C102" s="98" t="s">
        <v>53</v>
      </c>
      <c r="D102" s="98" t="s">
        <v>197</v>
      </c>
    </row>
    <row r="104" spans="2:2" ht="12.75">
      <c r="B104" s="107" t="s">
        <v>209</v>
      </c>
    </row>
    <row r="106" spans="2:4" ht="12.75">
      <c r="B106" s="104" t="s">
        <v>168</v>
      </c>
      <c r="C106" s="104" t="s">
        <v>169</v>
      </c>
      <c r="D106" s="104" t="s">
        <v>173</v>
      </c>
    </row>
    <row r="107" spans="2:4" ht="12.75">
      <c r="B107" s="105">
        <v>1</v>
      </c>
      <c r="C107" s="105" t="s">
        <v>59</v>
      </c>
      <c r="D107" s="105" t="s">
        <v>210</v>
      </c>
    </row>
    <row r="109" spans="2:2" ht="12.75">
      <c r="B109" s="107" t="s">
        <v>211</v>
      </c>
    </row>
    <row r="111" spans="2:4" ht="12.75">
      <c r="B111" s="104" t="s">
        <v>168</v>
      </c>
      <c r="C111" s="104" t="s">
        <v>169</v>
      </c>
      <c r="D111" s="104" t="s">
        <v>173</v>
      </c>
    </row>
    <row r="112" spans="2:4" ht="12.75">
      <c r="B112" s="105">
        <v>1</v>
      </c>
      <c r="C112" s="105" t="s">
        <v>35</v>
      </c>
      <c r="D112" s="105" t="s">
        <v>194</v>
      </c>
    </row>
    <row r="113" spans="2:4" ht="12.75">
      <c r="B113" s="98">
        <v>2</v>
      </c>
      <c r="C113" s="98" t="s">
        <v>35</v>
      </c>
      <c r="D113" s="98" t="s">
        <v>194</v>
      </c>
    </row>
    <row r="115" spans="2:2" ht="12.75">
      <c r="B115" s="107" t="s">
        <v>212</v>
      </c>
    </row>
    <row r="117" spans="2:5" ht="12.75">
      <c r="B117" s="104" t="s">
        <v>168</v>
      </c>
      <c r="C117" s="104" t="s">
        <v>169</v>
      </c>
      <c r="D117" s="104" t="s">
        <v>213</v>
      </c>
      <c r="E117" s="104" t="s">
        <v>214</v>
      </c>
    </row>
    <row r="118" spans="2:5" ht="12.75">
      <c r="B118" s="105">
        <v>1</v>
      </c>
      <c r="C118" s="105" t="s">
        <v>35</v>
      </c>
      <c r="D118" s="105" t="s">
        <v>13</v>
      </c>
      <c r="E118" s="105" t="s">
        <v>215</v>
      </c>
    </row>
    <row r="119" spans="2:5" ht="12.75">
      <c r="B119" s="98">
        <v>2</v>
      </c>
      <c r="C119" s="98" t="s">
        <v>38</v>
      </c>
      <c r="D119" s="98" t="s">
        <v>13</v>
      </c>
      <c r="E119" s="98" t="s">
        <v>215</v>
      </c>
    </row>
    <row r="120" spans="2:5" ht="12.75">
      <c r="B120" s="105">
        <v>3</v>
      </c>
      <c r="C120" s="105" t="s">
        <v>40</v>
      </c>
      <c r="D120" s="105" t="s">
        <v>13</v>
      </c>
      <c r="E120" s="105" t="s">
        <v>215</v>
      </c>
    </row>
    <row r="121" spans="2:5" ht="12.75">
      <c r="B121" s="98">
        <v>4</v>
      </c>
      <c r="C121" s="98" t="s">
        <v>41</v>
      </c>
      <c r="D121" s="98" t="s">
        <v>13</v>
      </c>
      <c r="E121" s="98" t="s">
        <v>215</v>
      </c>
    </row>
    <row r="122" spans="2:5" ht="12.75">
      <c r="B122" s="105">
        <v>5</v>
      </c>
      <c r="C122" s="105" t="s">
        <v>42</v>
      </c>
      <c r="D122" s="105" t="s">
        <v>13</v>
      </c>
      <c r="E122" s="105" t="s">
        <v>215</v>
      </c>
    </row>
    <row r="123" spans="2:5" ht="12.75">
      <c r="B123" s="98">
        <v>6</v>
      </c>
      <c r="C123" s="98" t="s">
        <v>45</v>
      </c>
      <c r="D123" s="98" t="s">
        <v>13</v>
      </c>
      <c r="E123" s="98" t="s">
        <v>215</v>
      </c>
    </row>
    <row r="124" spans="2:5" ht="12.75">
      <c r="B124" s="105">
        <v>7</v>
      </c>
      <c r="C124" s="105" t="s">
        <v>46</v>
      </c>
      <c r="D124" s="105" t="s">
        <v>13</v>
      </c>
      <c r="E124" s="105" t="s">
        <v>215</v>
      </c>
    </row>
    <row r="125" spans="2:5" ht="12.75">
      <c r="B125" s="98">
        <v>8</v>
      </c>
      <c r="C125" s="98" t="s">
        <v>47</v>
      </c>
      <c r="D125" s="98" t="s">
        <v>13</v>
      </c>
      <c r="E125" s="98" t="s">
        <v>215</v>
      </c>
    </row>
    <row r="126" spans="2:5" ht="12.75">
      <c r="B126" s="105">
        <v>9</v>
      </c>
      <c r="C126" s="105" t="s">
        <v>48</v>
      </c>
      <c r="D126" s="105" t="s">
        <v>13</v>
      </c>
      <c r="E126" s="105" t="s">
        <v>215</v>
      </c>
    </row>
    <row r="127" spans="2:5" ht="12.75">
      <c r="B127" s="98">
        <v>10</v>
      </c>
      <c r="C127" s="98" t="s">
        <v>50</v>
      </c>
      <c r="D127" s="98" t="s">
        <v>13</v>
      </c>
      <c r="E127" s="98" t="s">
        <v>215</v>
      </c>
    </row>
    <row r="128" spans="2:5" ht="12.75">
      <c r="B128" s="105">
        <v>11</v>
      </c>
      <c r="C128" s="105" t="s">
        <v>51</v>
      </c>
      <c r="D128" s="105" t="s">
        <v>13</v>
      </c>
      <c r="E128" s="105" t="s">
        <v>215</v>
      </c>
    </row>
    <row r="129" spans="2:5" ht="12.75">
      <c r="B129" s="98">
        <v>12</v>
      </c>
      <c r="C129" s="98" t="s">
        <v>52</v>
      </c>
      <c r="D129" s="98" t="s">
        <v>13</v>
      </c>
      <c r="E129" s="98" t="s">
        <v>215</v>
      </c>
    </row>
    <row r="130" spans="2:5" ht="12.75">
      <c r="B130" s="105">
        <v>13</v>
      </c>
      <c r="C130" s="105" t="s">
        <v>53</v>
      </c>
      <c r="D130" s="105" t="s">
        <v>13</v>
      </c>
      <c r="E130" s="105" t="s">
        <v>215</v>
      </c>
    </row>
    <row r="131" spans="2:5" ht="12.75">
      <c r="B131" s="98">
        <v>14</v>
      </c>
      <c r="C131" s="98" t="s">
        <v>54</v>
      </c>
      <c r="D131" s="98" t="s">
        <v>13</v>
      </c>
      <c r="E131" s="98" t="s">
        <v>215</v>
      </c>
    </row>
    <row r="132" spans="2:5" ht="12.75">
      <c r="B132" s="105">
        <v>15</v>
      </c>
      <c r="C132" s="105" t="s">
        <v>55</v>
      </c>
      <c r="D132" s="105" t="s">
        <v>13</v>
      </c>
      <c r="E132" s="105" t="s">
        <v>215</v>
      </c>
    </row>
    <row r="133" spans="2:5" ht="12.75">
      <c r="B133" s="98">
        <v>16</v>
      </c>
      <c r="C133" s="98" t="s">
        <v>56</v>
      </c>
      <c r="D133" s="98" t="s">
        <v>13</v>
      </c>
      <c r="E133" s="98" t="s">
        <v>215</v>
      </c>
    </row>
    <row r="134" spans="2:5" ht="12.75">
      <c r="B134" s="105">
        <v>17</v>
      </c>
      <c r="C134" s="105" t="s">
        <v>57</v>
      </c>
      <c r="D134" s="105" t="s">
        <v>13</v>
      </c>
      <c r="E134" s="105" t="s">
        <v>215</v>
      </c>
    </row>
    <row r="135" spans="2:5" ht="12.75">
      <c r="B135" s="98">
        <v>18</v>
      </c>
      <c r="C135" s="98" t="s">
        <v>58</v>
      </c>
      <c r="D135" s="98" t="s">
        <v>13</v>
      </c>
      <c r="E135" s="98" t="s">
        <v>215</v>
      </c>
    </row>
    <row r="136" spans="2:5" ht="12.75">
      <c r="B136" s="105">
        <v>19</v>
      </c>
      <c r="C136" s="105" t="s">
        <v>59</v>
      </c>
      <c r="D136" s="105" t="s">
        <v>13</v>
      </c>
      <c r="E136" s="105" t="s">
        <v>215</v>
      </c>
    </row>
    <row r="137" spans="2:5" ht="12.75">
      <c r="B137" s="98">
        <v>20</v>
      </c>
      <c r="C137" s="98" t="s">
        <v>60</v>
      </c>
      <c r="D137" s="98" t="s">
        <v>13</v>
      </c>
      <c r="E137" s="98" t="s">
        <v>215</v>
      </c>
    </row>
    <row r="139" spans="2:2" ht="12.75">
      <c r="B139" s="107" t="s">
        <v>216</v>
      </c>
    </row>
    <row r="141" spans="2:3" ht="12.75">
      <c r="B141" s="104" t="s">
        <v>168</v>
      </c>
      <c r="C141" s="104" t="s">
        <v>169</v>
      </c>
    </row>
    <row r="142" spans="2:3" ht="12.75">
      <c r="B142" s="105">
        <v>1</v>
      </c>
      <c r="C142" s="105" t="s">
        <v>35</v>
      </c>
    </row>
    <row r="143" spans="2:3" ht="12.75">
      <c r="B143" s="98">
        <v>2</v>
      </c>
      <c r="C143" s="98" t="s">
        <v>38</v>
      </c>
    </row>
    <row r="144" spans="2:3" ht="12.75">
      <c r="B144" s="105">
        <v>3</v>
      </c>
      <c r="C144" s="105" t="s">
        <v>40</v>
      </c>
    </row>
    <row r="145" spans="2:3" ht="12.75">
      <c r="B145" s="98">
        <v>4</v>
      </c>
      <c r="C145" s="98" t="s">
        <v>41</v>
      </c>
    </row>
    <row r="146" spans="2:3" ht="12.75">
      <c r="B146" s="105">
        <v>5</v>
      </c>
      <c r="C146" s="105" t="s">
        <v>46</v>
      </c>
    </row>
    <row r="147" spans="2:3" ht="12.75">
      <c r="B147" s="98">
        <v>6</v>
      </c>
      <c r="C147" s="98" t="s">
        <v>47</v>
      </c>
    </row>
    <row r="148" spans="2:3" ht="12.75">
      <c r="B148" s="105">
        <v>7</v>
      </c>
      <c r="C148" s="105" t="s">
        <v>50</v>
      </c>
    </row>
    <row r="149" spans="2:3" ht="12.75">
      <c r="B149" s="98">
        <v>8</v>
      </c>
      <c r="C149" s="98" t="s">
        <v>51</v>
      </c>
    </row>
    <row r="150" spans="2:3" ht="12.75">
      <c r="B150" s="105">
        <v>9</v>
      </c>
      <c r="C150" s="105" t="s">
        <v>52</v>
      </c>
    </row>
    <row r="151" spans="2:3" ht="12.75">
      <c r="B151" s="98">
        <v>10</v>
      </c>
      <c r="C151" s="98" t="s">
        <v>55</v>
      </c>
    </row>
    <row r="152" spans="2:3" ht="12.75">
      <c r="B152" s="105">
        <v>11</v>
      </c>
      <c r="C152" s="105" t="s">
        <v>56</v>
      </c>
    </row>
    <row r="153" spans="2:3" ht="12.75">
      <c r="B153" s="98">
        <v>12</v>
      </c>
      <c r="C153" s="98" t="s">
        <v>57</v>
      </c>
    </row>
    <row r="154" spans="2:3" ht="12.75">
      <c r="B154" s="105">
        <v>13</v>
      </c>
      <c r="C154" s="105" t="s">
        <v>58</v>
      </c>
    </row>
    <row r="155" spans="2:3" ht="12.75">
      <c r="B155" s="98">
        <v>14</v>
      </c>
      <c r="C155" s="98" t="s">
        <v>59</v>
      </c>
    </row>
  </sheetData>
  <autoFilter ref="B117:E117"/>
  <mergeCells count="16">
    <mergeCell ref="B2:C2"/>
    <mergeCell ref="B7:C7"/>
    <mergeCell ref="B12:D12"/>
    <mergeCell ref="B30:C30"/>
    <mergeCell ref="B53:C53"/>
    <mergeCell ref="B58:C58"/>
    <mergeCell ref="B65:C65"/>
    <mergeCell ref="B72:C72"/>
    <mergeCell ref="B79:C79"/>
    <mergeCell ref="B86:C86"/>
    <mergeCell ref="B92:C92"/>
    <mergeCell ref="B98:C98"/>
    <mergeCell ref="B104:C104"/>
    <mergeCell ref="B109:C109"/>
    <mergeCell ref="B115:C115"/>
    <mergeCell ref="B139:C139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Klasyfikacja roczna</vt:lpstr>
      <vt:lpstr>Dodatkowe informacje 1</vt:lpstr>
      <vt:lpstr>Średnia uczniów</vt:lpstr>
      <vt:lpstr>Dodatkowe informacje 2</vt:lpstr>
      <vt:lpstr>Zachowanie</vt:lpstr>
      <vt:lpstr>Informacje o uczniach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